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4 год\2-24\ДСиЖККК\НЭСКО_Отчет по исп. ИП за 2-24\Согласованные ФЭУ\отпр.в ФЭУ\"/>
    </mc:Choice>
  </mc:AlternateContent>
  <bookViews>
    <workbookView xWindow="0" yWindow="0" windowWidth="28800" windowHeight="11700"/>
  </bookViews>
  <sheets>
    <sheet name="10" sheetId="13" r:id="rId1"/>
    <sheet name="11" sheetId="14" r:id="rId2"/>
    <sheet name="12" sheetId="15" r:id="rId3"/>
    <sheet name="13" sheetId="16" r:id="rId4"/>
    <sheet name="17" sheetId="20" r:id="rId5"/>
    <sheet name="20" sheetId="21" r:id="rId6"/>
  </sheets>
  <definedNames>
    <definedName name="_xlnm._FilterDatabase" localSheetId="0" hidden="1">'10'!$A$20:$X$25</definedName>
    <definedName name="_xlnm._FilterDatabase" localSheetId="1" hidden="1">'11'!$A$19:$X$24</definedName>
    <definedName name="_xlnm._FilterDatabase" localSheetId="2" hidden="1">'12'!$A$17:$W$22</definedName>
    <definedName name="_xlnm._FilterDatabase" localSheetId="3" hidden="1">'13'!$A$19:$CH$24</definedName>
    <definedName name="_xlnm._FilterDatabase" localSheetId="4" hidden="1">'17'!$A$17:$BD$22</definedName>
    <definedName name="_xlnm._FilterDatabase" localSheetId="5" hidden="1">'20'!$A$26:$I$455</definedName>
    <definedName name="TABLE" localSheetId="0">'10'!#REF!</definedName>
    <definedName name="TABLE" localSheetId="1">'11'!#REF!</definedName>
    <definedName name="TABLE" localSheetId="2">'12'!#REF!</definedName>
    <definedName name="TABLE" localSheetId="3">'13'!#REF!</definedName>
    <definedName name="TABLE" localSheetId="4">'17'!#REF!</definedName>
    <definedName name="TABLE_2" localSheetId="0">'10'!#REF!</definedName>
    <definedName name="TABLE_2" localSheetId="1">'11'!#REF!</definedName>
    <definedName name="TABLE_2" localSheetId="2">'12'!#REF!</definedName>
    <definedName name="TABLE_2" localSheetId="3">'13'!#REF!</definedName>
    <definedName name="TABLE_2" localSheetId="4">'17'!#REF!</definedName>
    <definedName name="_xlnm.Print_Area" localSheetId="0">'10'!$A$1:$T$25</definedName>
    <definedName name="_xlnm.Print_Area" localSheetId="1">'11'!$A$1:$Y$24</definedName>
    <definedName name="_xlnm.Print_Area" localSheetId="2">'12'!$A$1:$W$22</definedName>
    <definedName name="_xlnm.Print_Area" localSheetId="3">'13'!$A$1:$CA$24</definedName>
    <definedName name="_xlnm.Print_Area" localSheetId="4">'17'!$A$1:$BC$22</definedName>
  </definedNames>
  <calcPr calcId="162913"/>
</workbook>
</file>

<file path=xl/calcChain.xml><?xml version="1.0" encoding="utf-8"?>
<calcChain xmlns="http://schemas.openxmlformats.org/spreadsheetml/2006/main">
  <c r="M20" i="15" l="1"/>
  <c r="L23" i="13"/>
  <c r="AS20" i="20" l="1"/>
  <c r="S20" i="20"/>
  <c r="Q20" i="20"/>
  <c r="K20" i="15"/>
  <c r="F412" i="21" l="1"/>
  <c r="G412" i="21" s="1"/>
  <c r="G411" i="21"/>
  <c r="F411" i="21"/>
  <c r="G410" i="21"/>
  <c r="F410" i="21"/>
  <c r="G409" i="21"/>
  <c r="F409" i="21"/>
  <c r="G408" i="21"/>
  <c r="F408" i="21"/>
  <c r="G407" i="21"/>
  <c r="F407" i="21"/>
  <c r="G406" i="21"/>
  <c r="F406" i="21"/>
  <c r="G405" i="21"/>
  <c r="F405" i="21"/>
  <c r="G402" i="21"/>
  <c r="F402" i="21"/>
  <c r="G401" i="21"/>
  <c r="F401" i="21"/>
  <c r="G400" i="21"/>
  <c r="F400" i="21"/>
  <c r="G399" i="21"/>
  <c r="F399" i="21"/>
  <c r="G398" i="21"/>
  <c r="F398" i="21"/>
  <c r="G397" i="21"/>
  <c r="F397" i="21"/>
  <c r="G396" i="21"/>
  <c r="F396" i="21"/>
  <c r="G395" i="21"/>
  <c r="F395" i="21"/>
  <c r="G394" i="21"/>
  <c r="F394" i="21"/>
  <c r="F393" i="21"/>
  <c r="G393" i="21" s="1"/>
  <c r="G392" i="21"/>
  <c r="F392" i="21"/>
  <c r="G391" i="21"/>
  <c r="F391" i="21"/>
  <c r="G390" i="21"/>
  <c r="F390" i="21"/>
  <c r="G389" i="21"/>
  <c r="F389" i="21"/>
  <c r="G388" i="21"/>
  <c r="F388" i="21"/>
  <c r="G387" i="21"/>
  <c r="F387" i="21"/>
  <c r="G386" i="21"/>
  <c r="F386" i="21"/>
  <c r="G385" i="21"/>
  <c r="F385" i="21"/>
  <c r="G384" i="21"/>
  <c r="F384" i="21"/>
  <c r="G383" i="21"/>
  <c r="F383" i="21"/>
  <c r="G382" i="21"/>
  <c r="F382" i="21"/>
  <c r="G381" i="21"/>
  <c r="F381" i="21"/>
  <c r="F359" i="21"/>
  <c r="G359" i="21" s="1"/>
  <c r="G358" i="21"/>
  <c r="F358" i="21"/>
  <c r="F357" i="21"/>
  <c r="G357" i="21" s="1"/>
  <c r="G257" i="21"/>
  <c r="F257" i="21"/>
  <c r="F256" i="21"/>
  <c r="G256" i="21" s="1"/>
  <c r="F255" i="21"/>
  <c r="G255" i="21" s="1"/>
  <c r="G254" i="21"/>
  <c r="F254" i="21"/>
  <c r="G253" i="21"/>
  <c r="F253" i="21"/>
  <c r="F252" i="21"/>
  <c r="G252" i="21" s="1"/>
  <c r="F251" i="21"/>
  <c r="G251" i="21" s="1"/>
  <c r="G250" i="21"/>
  <c r="F250" i="21"/>
  <c r="F249" i="21"/>
  <c r="G249" i="21" s="1"/>
  <c r="F248" i="21"/>
  <c r="G248" i="21" s="1"/>
  <c r="F247" i="21"/>
  <c r="G247" i="21" s="1"/>
  <c r="G246" i="21"/>
  <c r="F246" i="21"/>
  <c r="G245" i="21"/>
  <c r="F245" i="21"/>
  <c r="G244" i="21"/>
  <c r="F244" i="21"/>
  <c r="G243" i="21"/>
  <c r="F243" i="21"/>
  <c r="F242" i="21"/>
  <c r="G242" i="21" s="1"/>
  <c r="F241" i="21"/>
  <c r="G241" i="21" s="1"/>
  <c r="F240" i="21"/>
  <c r="G240" i="21" s="1"/>
  <c r="G239" i="21"/>
  <c r="F239" i="21"/>
  <c r="G238" i="21"/>
  <c r="F238" i="21"/>
  <c r="G237" i="21"/>
  <c r="F237" i="21"/>
  <c r="G236" i="21"/>
  <c r="F236" i="21"/>
  <c r="G235" i="21"/>
  <c r="F235" i="21"/>
  <c r="G234" i="21"/>
  <c r="F234" i="21"/>
  <c r="G233" i="21"/>
  <c r="F233" i="21"/>
  <c r="G232" i="21"/>
  <c r="F232" i="21"/>
  <c r="G231" i="21"/>
  <c r="F231" i="21"/>
  <c r="G230" i="21"/>
  <c r="F230" i="21"/>
  <c r="G229" i="21"/>
  <c r="F229" i="21"/>
  <c r="G228" i="21"/>
  <c r="F228" i="21"/>
  <c r="G227" i="21"/>
  <c r="F227" i="21"/>
  <c r="G226" i="21"/>
  <c r="F226" i="21"/>
  <c r="G225" i="21"/>
  <c r="F225" i="21"/>
  <c r="G224" i="21"/>
  <c r="F224" i="21"/>
  <c r="G223" i="21"/>
  <c r="F223" i="21"/>
  <c r="G222" i="21"/>
  <c r="F222" i="21"/>
  <c r="G221" i="21"/>
  <c r="F221" i="21"/>
  <c r="G220" i="21"/>
  <c r="F220" i="21"/>
  <c r="G219" i="21"/>
  <c r="F219" i="21"/>
  <c r="G218" i="21"/>
  <c r="F218" i="21"/>
  <c r="F217" i="21"/>
  <c r="G217" i="21" s="1"/>
  <c r="F216" i="21"/>
  <c r="G216" i="21" s="1"/>
  <c r="G215" i="21"/>
  <c r="F215" i="21"/>
  <c r="G214" i="21"/>
  <c r="F214" i="21"/>
  <c r="G213" i="21"/>
  <c r="F213" i="21"/>
  <c r="G212" i="21"/>
  <c r="F212" i="21"/>
  <c r="G211" i="21"/>
  <c r="F211" i="21"/>
  <c r="G210" i="21"/>
  <c r="F210" i="21"/>
  <c r="G209" i="21"/>
  <c r="F209" i="21"/>
  <c r="G208" i="21"/>
  <c r="F208" i="21"/>
  <c r="F207" i="21"/>
  <c r="G207" i="21" s="1"/>
  <c r="F206" i="21"/>
  <c r="G206" i="21" s="1"/>
  <c r="F205" i="21"/>
  <c r="G205" i="21" s="1"/>
  <c r="F204" i="21"/>
  <c r="G204" i="21" s="1"/>
  <c r="F203" i="21"/>
  <c r="G203" i="21" s="1"/>
  <c r="F202" i="21"/>
  <c r="G202" i="21" s="1"/>
  <c r="F201" i="21"/>
  <c r="G201" i="21" s="1"/>
  <c r="F200" i="21"/>
  <c r="G200" i="21" s="1"/>
  <c r="F199" i="21"/>
  <c r="G199" i="21" s="1"/>
  <c r="G198" i="21"/>
  <c r="F198" i="21"/>
  <c r="G197" i="21"/>
  <c r="F197" i="21"/>
  <c r="G196" i="21"/>
  <c r="F196" i="21"/>
  <c r="G195" i="21"/>
  <c r="F195" i="21"/>
  <c r="G194" i="21"/>
  <c r="F194" i="21"/>
  <c r="F193" i="21"/>
  <c r="G193" i="21" s="1"/>
  <c r="F192" i="21"/>
  <c r="G192" i="21" s="1"/>
  <c r="G191" i="21"/>
  <c r="F191" i="21"/>
  <c r="F190" i="21"/>
  <c r="G190" i="21" s="1"/>
  <c r="F189" i="21"/>
  <c r="G189" i="21" s="1"/>
  <c r="G188" i="21"/>
  <c r="F188" i="21"/>
  <c r="G187" i="21"/>
  <c r="F187" i="21"/>
  <c r="G186" i="21"/>
  <c r="F186" i="21"/>
  <c r="G185" i="21"/>
  <c r="F185" i="21"/>
  <c r="G184" i="21"/>
  <c r="F184" i="21"/>
  <c r="G183" i="21"/>
  <c r="F183" i="21"/>
  <c r="G182" i="21"/>
  <c r="F182" i="21"/>
  <c r="F181" i="21"/>
  <c r="G181" i="21" s="1"/>
  <c r="G180" i="21"/>
  <c r="F180" i="21"/>
  <c r="G179" i="21"/>
  <c r="F179" i="21"/>
  <c r="G178" i="21"/>
  <c r="F178" i="21"/>
  <c r="G177" i="21"/>
  <c r="F177" i="21"/>
  <c r="G176" i="21"/>
  <c r="F176" i="21"/>
  <c r="G175" i="21"/>
  <c r="F175" i="21"/>
  <c r="G174" i="21"/>
  <c r="F174" i="21"/>
  <c r="G173" i="21"/>
  <c r="F173" i="21"/>
  <c r="F172" i="21"/>
  <c r="G172" i="21" s="1"/>
  <c r="G170" i="21"/>
  <c r="F170" i="21"/>
  <c r="G169" i="21"/>
  <c r="F169" i="21"/>
  <c r="G168" i="21"/>
  <c r="F168" i="21"/>
  <c r="G167" i="21"/>
  <c r="F167" i="21"/>
  <c r="G166" i="21"/>
  <c r="F166" i="21"/>
  <c r="F165" i="21"/>
  <c r="G165" i="21" s="1"/>
  <c r="G164" i="21"/>
  <c r="F164" i="21"/>
  <c r="F163" i="21"/>
  <c r="G163" i="21" s="1"/>
  <c r="G162" i="21"/>
  <c r="F162" i="21"/>
  <c r="G161" i="21"/>
  <c r="F161" i="21"/>
  <c r="F160" i="21"/>
  <c r="G160" i="21" s="1"/>
  <c r="F159" i="21"/>
  <c r="G159" i="21" s="1"/>
  <c r="G158" i="21"/>
  <c r="F158" i="21"/>
  <c r="G157" i="21"/>
  <c r="F157" i="21"/>
  <c r="G156" i="21"/>
  <c r="F156" i="21"/>
  <c r="G155" i="21"/>
  <c r="F155" i="21"/>
  <c r="G154" i="21"/>
  <c r="F154" i="21"/>
  <c r="F153" i="21"/>
  <c r="G153" i="21" s="1"/>
  <c r="G152" i="21"/>
  <c r="F152" i="21"/>
  <c r="G151" i="21"/>
  <c r="F151" i="21"/>
  <c r="G150" i="21"/>
  <c r="F150" i="21"/>
  <c r="G149" i="21"/>
  <c r="F149" i="21"/>
  <c r="G148" i="21"/>
  <c r="F148" i="21"/>
  <c r="G147" i="21"/>
  <c r="F147" i="21"/>
  <c r="G146" i="21"/>
  <c r="F146" i="21"/>
  <c r="G145" i="21"/>
  <c r="F145" i="21"/>
  <c r="G144" i="21"/>
  <c r="F144" i="21"/>
  <c r="G143" i="21"/>
  <c r="F143" i="21"/>
  <c r="G142" i="21"/>
  <c r="F142" i="21"/>
  <c r="G141" i="21"/>
  <c r="F141" i="21"/>
  <c r="G140" i="21"/>
  <c r="F140" i="21"/>
  <c r="G139" i="21"/>
  <c r="F139" i="21"/>
  <c r="F138" i="21"/>
  <c r="G138" i="21" s="1"/>
  <c r="G137" i="21"/>
  <c r="F137" i="21"/>
  <c r="G136" i="21"/>
  <c r="F136" i="21"/>
  <c r="G135" i="21"/>
  <c r="F135" i="21"/>
  <c r="G134" i="21"/>
  <c r="F134" i="21"/>
  <c r="G133" i="21"/>
  <c r="F133" i="21"/>
  <c r="G132" i="21"/>
  <c r="F132" i="21"/>
  <c r="G131" i="21"/>
  <c r="F131" i="21"/>
  <c r="G130" i="21"/>
  <c r="F130" i="21"/>
  <c r="F129" i="21"/>
  <c r="G129" i="21" s="1"/>
  <c r="G128" i="21"/>
  <c r="F128" i="21"/>
  <c r="G127" i="21"/>
  <c r="F127" i="21"/>
  <c r="G126" i="21"/>
  <c r="F126" i="21"/>
  <c r="G125" i="21"/>
  <c r="F125" i="21"/>
  <c r="G124" i="21"/>
  <c r="F124" i="21"/>
  <c r="F123" i="21"/>
  <c r="G123" i="21" s="1"/>
  <c r="G122" i="21"/>
  <c r="F122" i="21"/>
  <c r="G121" i="21"/>
  <c r="F121" i="21"/>
  <c r="G120" i="21"/>
  <c r="F120" i="21"/>
  <c r="G119" i="21"/>
  <c r="F119" i="21"/>
  <c r="G118" i="21"/>
  <c r="F118" i="21"/>
  <c r="G117" i="21"/>
  <c r="F117" i="21"/>
  <c r="G116" i="21"/>
  <c r="F116" i="21"/>
  <c r="G115" i="21"/>
  <c r="F115" i="21"/>
  <c r="F114" i="21"/>
  <c r="G114" i="21" s="1"/>
  <c r="F113" i="21"/>
  <c r="G113" i="21" s="1"/>
  <c r="G112" i="21"/>
  <c r="F112" i="21"/>
  <c r="G111" i="21"/>
  <c r="F111" i="21"/>
  <c r="G110" i="21"/>
  <c r="F110" i="21"/>
  <c r="F109" i="21"/>
  <c r="G109" i="21" s="1"/>
  <c r="G108" i="21"/>
  <c r="F108" i="21"/>
  <c r="G107" i="21"/>
  <c r="F107" i="21"/>
  <c r="G106" i="21"/>
  <c r="F106" i="21"/>
  <c r="G105" i="21"/>
  <c r="F105" i="21"/>
  <c r="G104" i="21"/>
  <c r="F104" i="21"/>
  <c r="G103" i="21"/>
  <c r="F103" i="21"/>
  <c r="G102" i="21"/>
  <c r="F102" i="21"/>
  <c r="F101" i="21"/>
  <c r="G101" i="21" s="1"/>
  <c r="F100" i="21"/>
  <c r="G100" i="21" s="1"/>
  <c r="G99" i="21"/>
  <c r="F99" i="21"/>
  <c r="G98" i="21"/>
  <c r="F98" i="21"/>
  <c r="G97" i="21"/>
  <c r="F97" i="21"/>
  <c r="G96" i="21"/>
  <c r="F96" i="21"/>
  <c r="F95" i="21"/>
  <c r="G95" i="21" s="1"/>
  <c r="G94" i="21"/>
  <c r="F94" i="21"/>
  <c r="G93" i="21"/>
  <c r="F93" i="21"/>
  <c r="G92" i="21"/>
  <c r="F92" i="21"/>
  <c r="G91" i="21"/>
  <c r="F91" i="21"/>
  <c r="G90" i="21"/>
  <c r="F90" i="21"/>
  <c r="G89" i="21"/>
  <c r="F89" i="21"/>
  <c r="G88" i="21"/>
  <c r="F88" i="21"/>
  <c r="G87" i="21"/>
  <c r="F87" i="21"/>
  <c r="F86" i="21"/>
  <c r="G86" i="21" s="1"/>
  <c r="G85" i="21"/>
  <c r="F85" i="21"/>
  <c r="G84" i="21"/>
  <c r="F84" i="21"/>
  <c r="F83" i="21"/>
  <c r="G83" i="21" s="1"/>
  <c r="F82" i="21"/>
  <c r="G82" i="21" s="1"/>
  <c r="F81" i="21"/>
  <c r="G81" i="21" s="1"/>
  <c r="F80" i="21"/>
  <c r="G80" i="21" s="1"/>
  <c r="F79" i="21"/>
  <c r="G79" i="21" s="1"/>
  <c r="F78" i="21"/>
  <c r="G78" i="21" s="1"/>
  <c r="F77" i="21"/>
  <c r="G77" i="21" s="1"/>
  <c r="G76" i="21"/>
  <c r="F76" i="21"/>
  <c r="F75" i="21"/>
  <c r="G75" i="21" s="1"/>
  <c r="F74" i="21"/>
  <c r="G74" i="21" s="1"/>
  <c r="F73" i="21"/>
  <c r="G73" i="21" s="1"/>
  <c r="F72" i="21"/>
  <c r="G72" i="21" s="1"/>
  <c r="F71" i="21"/>
  <c r="G71" i="21" s="1"/>
  <c r="G70" i="21"/>
  <c r="F70" i="21"/>
  <c r="F69" i="21"/>
  <c r="G69" i="21" s="1"/>
  <c r="G68" i="21"/>
  <c r="F68" i="21"/>
  <c r="F67" i="21"/>
  <c r="G67" i="21" s="1"/>
  <c r="G66" i="21"/>
  <c r="F66" i="21"/>
  <c r="F65" i="21"/>
  <c r="G65" i="21" s="1"/>
  <c r="G64" i="21"/>
  <c r="F64" i="21"/>
  <c r="F63" i="21"/>
  <c r="G63" i="21" s="1"/>
  <c r="G62" i="21"/>
  <c r="F62" i="21"/>
  <c r="F61" i="21"/>
  <c r="G61" i="21" s="1"/>
  <c r="F60" i="21"/>
  <c r="G60" i="21" s="1"/>
  <c r="G59" i="21"/>
  <c r="F59" i="21"/>
  <c r="G58" i="21"/>
  <c r="F58" i="21"/>
  <c r="F57" i="21"/>
  <c r="G57" i="21" s="1"/>
  <c r="G56" i="21"/>
  <c r="F56" i="21"/>
  <c r="G55" i="21"/>
  <c r="F55" i="21"/>
  <c r="G54" i="21"/>
  <c r="F54" i="21"/>
  <c r="G53" i="21"/>
  <c r="F53" i="21"/>
  <c r="F52" i="21"/>
  <c r="G52" i="21" s="1"/>
  <c r="G51" i="21"/>
  <c r="F51" i="21"/>
  <c r="G50" i="21"/>
  <c r="F50" i="21"/>
  <c r="G49" i="21"/>
  <c r="F49" i="21"/>
  <c r="G48" i="21"/>
  <c r="F48" i="21"/>
  <c r="G47" i="21"/>
  <c r="F47" i="21"/>
  <c r="G46" i="21"/>
  <c r="F46" i="21"/>
  <c r="G45" i="21"/>
  <c r="F45" i="21"/>
  <c r="G44" i="21"/>
  <c r="F44" i="21"/>
  <c r="F43" i="21"/>
  <c r="G43" i="21" s="1"/>
  <c r="G42" i="21"/>
  <c r="F42" i="21"/>
  <c r="G41" i="21"/>
  <c r="F41" i="21"/>
  <c r="G40" i="21"/>
  <c r="F40" i="21"/>
  <c r="G39" i="21"/>
  <c r="F39" i="21"/>
  <c r="G38" i="21"/>
  <c r="F38" i="21"/>
  <c r="F37" i="21"/>
  <c r="G37" i="21" s="1"/>
  <c r="F36" i="21"/>
  <c r="F35" i="21"/>
  <c r="F34" i="21"/>
  <c r="F33" i="21"/>
  <c r="F32" i="21"/>
  <c r="F31" i="21"/>
  <c r="F30" i="21"/>
  <c r="F29" i="21"/>
  <c r="F28" i="21"/>
  <c r="G28" i="21" s="1"/>
  <c r="J20" i="15" l="1"/>
  <c r="P20" i="15" s="1"/>
  <c r="E404" i="21" l="1"/>
  <c r="E380" i="21"/>
  <c r="D380" i="21"/>
  <c r="D379" i="21" s="1"/>
  <c r="D378" i="21" s="1"/>
  <c r="D377" i="21" s="1"/>
  <c r="E379" i="21" l="1"/>
  <c r="F379" i="21" s="1"/>
  <c r="G379" i="21" s="1"/>
  <c r="F380" i="21"/>
  <c r="G380" i="21" s="1"/>
  <c r="E403" i="21"/>
  <c r="F403" i="21" s="1"/>
  <c r="G403" i="21" s="1"/>
  <c r="F404" i="21"/>
  <c r="G404" i="21" s="1"/>
  <c r="E378" i="21"/>
  <c r="F378" i="21" l="1"/>
  <c r="G378" i="21" s="1"/>
  <c r="E377" i="21"/>
  <c r="F377" i="21" s="1"/>
  <c r="G377" i="21" s="1"/>
  <c r="L20" i="15"/>
  <c r="E20" i="15" l="1"/>
  <c r="F23" i="13"/>
  <c r="E23" i="13"/>
  <c r="Z9" i="20" l="1"/>
  <c r="Z4" i="20"/>
  <c r="H20" i="15"/>
  <c r="AH22" i="16" s="1"/>
  <c r="H21" i="15"/>
  <c r="H22" i="15"/>
  <c r="H19" i="15"/>
  <c r="M20" i="16" l="1"/>
  <c r="T20" i="16"/>
  <c r="AA20" i="16"/>
  <c r="AH20" i="16"/>
  <c r="AV20" i="16"/>
  <c r="BQ20" i="16"/>
  <c r="F24" i="16"/>
  <c r="BY24" i="16" s="1"/>
  <c r="BZ24" i="16" l="1"/>
  <c r="H23" i="13"/>
  <c r="I20" i="15" l="1"/>
  <c r="O25" i="13" l="1"/>
  <c r="M25" i="13"/>
  <c r="K25" i="13"/>
  <c r="I25" i="13"/>
  <c r="G25" i="13" s="1"/>
  <c r="H25" i="13"/>
  <c r="O24" i="13"/>
  <c r="M24" i="13"/>
  <c r="K24" i="13"/>
  <c r="I24" i="13"/>
  <c r="H24" i="13"/>
  <c r="G23" i="13"/>
  <c r="O22" i="13"/>
  <c r="M22" i="13"/>
  <c r="K22" i="13"/>
  <c r="I22" i="13"/>
  <c r="H22" i="13"/>
  <c r="G22" i="13" l="1"/>
  <c r="G24" i="13"/>
  <c r="G258" i="21"/>
  <c r="F455" i="21" l="1"/>
  <c r="G455" i="21" s="1"/>
  <c r="F454" i="21"/>
  <c r="G454" i="21" s="1"/>
  <c r="F453" i="21"/>
  <c r="G453" i="21" s="1"/>
  <c r="F452" i="21"/>
  <c r="G452" i="21" s="1"/>
  <c r="F451" i="21"/>
  <c r="G451" i="21" s="1"/>
  <c r="F450" i="21"/>
  <c r="G450" i="21" s="1"/>
  <c r="F449" i="21"/>
  <c r="G449" i="21" s="1"/>
  <c r="F448" i="21"/>
  <c r="G448" i="21" s="1"/>
  <c r="F447" i="21"/>
  <c r="G447" i="21" s="1"/>
  <c r="F446" i="21"/>
  <c r="G446" i="21" s="1"/>
  <c r="F445" i="21"/>
  <c r="G445" i="21" s="1"/>
  <c r="F444" i="21"/>
  <c r="G444" i="21" s="1"/>
  <c r="F443" i="21"/>
  <c r="G443" i="21" s="1"/>
  <c r="F442" i="21"/>
  <c r="G442" i="21" s="1"/>
  <c r="F441" i="21"/>
  <c r="G441" i="21" s="1"/>
  <c r="F440" i="21"/>
  <c r="G440" i="21" s="1"/>
  <c r="F439" i="21"/>
  <c r="G439" i="21" s="1"/>
  <c r="F438" i="21"/>
  <c r="G438" i="21" s="1"/>
  <c r="F437" i="21"/>
  <c r="G437" i="21" s="1"/>
  <c r="F436" i="21"/>
  <c r="G436" i="21" s="1"/>
  <c r="F435" i="21"/>
  <c r="G435" i="21" s="1"/>
  <c r="F434" i="21"/>
  <c r="G434" i="21" s="1"/>
  <c r="F433" i="21"/>
  <c r="G433" i="21" s="1"/>
  <c r="F432" i="21"/>
  <c r="G432" i="21" s="1"/>
  <c r="F431" i="21"/>
  <c r="G431" i="21" s="1"/>
  <c r="F430" i="21"/>
  <c r="G430" i="21" s="1"/>
  <c r="F429" i="21"/>
  <c r="G429" i="21" s="1"/>
  <c r="F428" i="21"/>
  <c r="G428" i="21" s="1"/>
  <c r="F427" i="21"/>
  <c r="G427" i="21" s="1"/>
  <c r="F426" i="21"/>
  <c r="G426" i="21" s="1"/>
  <c r="F425" i="21"/>
  <c r="G425" i="21" s="1"/>
  <c r="F424" i="21"/>
  <c r="G424" i="21" s="1"/>
  <c r="F423" i="21"/>
  <c r="G423" i="21" s="1"/>
  <c r="F422" i="21"/>
  <c r="G422" i="21" s="1"/>
  <c r="F421" i="21"/>
  <c r="G421" i="21" s="1"/>
  <c r="F420" i="21"/>
  <c r="G420" i="21" s="1"/>
  <c r="F419" i="21"/>
  <c r="G419" i="21" s="1"/>
  <c r="F418" i="21"/>
  <c r="G418" i="21" s="1"/>
  <c r="F417" i="21"/>
  <c r="G417" i="21" s="1"/>
  <c r="F416" i="21"/>
  <c r="G416" i="21" s="1"/>
  <c r="F415" i="21"/>
  <c r="G415" i="21" s="1"/>
  <c r="F414" i="21"/>
  <c r="G414" i="21" s="1"/>
  <c r="F413" i="21"/>
  <c r="G413" i="21" s="1"/>
  <c r="F371" i="21"/>
  <c r="G371" i="21" s="1"/>
  <c r="F370" i="21"/>
  <c r="G370" i="21" s="1"/>
  <c r="F369" i="21"/>
  <c r="G369" i="21" s="1"/>
  <c r="F368" i="21"/>
  <c r="G368" i="21" s="1"/>
  <c r="F367" i="21"/>
  <c r="G367" i="21" s="1"/>
  <c r="F366" i="21"/>
  <c r="G366" i="21" s="1"/>
  <c r="F365" i="21"/>
  <c r="G365" i="21" s="1"/>
  <c r="F364" i="21"/>
  <c r="G364" i="21" s="1"/>
  <c r="F363" i="21"/>
  <c r="G363" i="21" s="1"/>
  <c r="F362" i="21"/>
  <c r="G362" i="21" s="1"/>
  <c r="F361" i="21"/>
  <c r="G361" i="21" s="1"/>
  <c r="F360" i="21"/>
  <c r="G360" i="21" s="1"/>
  <c r="G356" i="21"/>
  <c r="F356" i="21"/>
  <c r="G355" i="21"/>
  <c r="F355" i="21"/>
  <c r="G354" i="21"/>
  <c r="F354" i="21"/>
  <c r="G353" i="21"/>
  <c r="F353" i="21"/>
  <c r="G352" i="21"/>
  <c r="F352" i="21"/>
  <c r="G351" i="21"/>
  <c r="F351" i="21"/>
  <c r="G350" i="21"/>
  <c r="F350" i="21"/>
  <c r="G349" i="21"/>
  <c r="F349" i="21"/>
  <c r="G348" i="21"/>
  <c r="F348" i="21"/>
  <c r="G347" i="21"/>
  <c r="F347" i="21"/>
  <c r="G346" i="21"/>
  <c r="F346" i="21"/>
  <c r="G345" i="21"/>
  <c r="F345" i="21"/>
  <c r="G344" i="21"/>
  <c r="F344" i="21"/>
  <c r="G343" i="21"/>
  <c r="F343" i="21"/>
  <c r="G342" i="21"/>
  <c r="F342" i="21"/>
  <c r="G341" i="21"/>
  <c r="F341" i="21"/>
  <c r="G340" i="21"/>
  <c r="F340" i="21"/>
  <c r="G339" i="21"/>
  <c r="F339" i="21"/>
  <c r="G338" i="21"/>
  <c r="F338" i="21"/>
  <c r="G337" i="21"/>
  <c r="F337" i="21"/>
  <c r="G336" i="21"/>
  <c r="F336" i="21"/>
  <c r="G335" i="21"/>
  <c r="F335" i="21"/>
  <c r="G334" i="21"/>
  <c r="F334" i="21"/>
  <c r="G333" i="21"/>
  <c r="F333" i="21"/>
  <c r="G332" i="21"/>
  <c r="F332" i="21"/>
  <c r="G331" i="21"/>
  <c r="F331" i="21"/>
  <c r="G330" i="21"/>
  <c r="F330" i="21"/>
  <c r="G329" i="21"/>
  <c r="F329" i="21"/>
  <c r="G328" i="21"/>
  <c r="F328" i="21"/>
  <c r="G327" i="21"/>
  <c r="F327" i="21"/>
  <c r="G326" i="21"/>
  <c r="F326" i="21"/>
  <c r="G325" i="21"/>
  <c r="F325" i="21"/>
  <c r="G324" i="21"/>
  <c r="F324" i="21"/>
  <c r="F322" i="21"/>
  <c r="G322" i="21" s="1"/>
  <c r="F321" i="21"/>
  <c r="G321" i="21" s="1"/>
  <c r="F320" i="21"/>
  <c r="G320" i="21" s="1"/>
  <c r="F319" i="21"/>
  <c r="G319" i="21" s="1"/>
  <c r="F318" i="21"/>
  <c r="G318" i="21" s="1"/>
  <c r="F317" i="21"/>
  <c r="G317" i="21" s="1"/>
  <c r="F316" i="21"/>
  <c r="G316" i="21" s="1"/>
  <c r="F315" i="21"/>
  <c r="G315" i="21" s="1"/>
  <c r="F314" i="21"/>
  <c r="G314" i="21" s="1"/>
  <c r="F313" i="21"/>
  <c r="G313" i="21" s="1"/>
  <c r="F312" i="21"/>
  <c r="G312" i="21" s="1"/>
  <c r="F311" i="21"/>
  <c r="G311" i="21" s="1"/>
  <c r="F310" i="21"/>
  <c r="G310" i="21" s="1"/>
  <c r="F309" i="21"/>
  <c r="G309" i="21" s="1"/>
  <c r="C22" i="21" l="1"/>
  <c r="Y11" i="20"/>
  <c r="Y20" i="20" l="1"/>
  <c r="Y21" i="20"/>
  <c r="Y22" i="20"/>
  <c r="Y19" i="20"/>
  <c r="T20" i="20"/>
  <c r="T21" i="20"/>
  <c r="T22" i="20"/>
  <c r="T19" i="20"/>
  <c r="O20" i="20"/>
  <c r="O21" i="20"/>
  <c r="O22" i="20"/>
  <c r="O19" i="20"/>
  <c r="J20" i="20"/>
  <c r="J21" i="20"/>
  <c r="J22" i="20"/>
  <c r="J19" i="20"/>
  <c r="AF20" i="20"/>
  <c r="AF21" i="20"/>
  <c r="AF22" i="20"/>
  <c r="AG19" i="20"/>
  <c r="AH19" i="20"/>
  <c r="AI19" i="20"/>
  <c r="AH20" i="20"/>
  <c r="AG21" i="20"/>
  <c r="AH21" i="20"/>
  <c r="AI21" i="20"/>
  <c r="AG22" i="20"/>
  <c r="AH22" i="20"/>
  <c r="AI22" i="20"/>
  <c r="AY20" i="20"/>
  <c r="AY21" i="20"/>
  <c r="AY22" i="20"/>
  <c r="AY19" i="20"/>
  <c r="AT20" i="20"/>
  <c r="AT21" i="20"/>
  <c r="AT22" i="20"/>
  <c r="AT19" i="20"/>
  <c r="AO20" i="20"/>
  <c r="AO21" i="20"/>
  <c r="AO22" i="20"/>
  <c r="AO19" i="20"/>
  <c r="AJ20" i="20"/>
  <c r="AL20" i="20" s="1"/>
  <c r="AN20" i="20" s="1"/>
  <c r="AI20" i="20" s="1"/>
  <c r="AJ21" i="20"/>
  <c r="AJ22" i="20"/>
  <c r="AJ19" i="20"/>
  <c r="AG20" i="20" l="1"/>
  <c r="I22" i="20"/>
  <c r="H22" i="20"/>
  <c r="G22" i="20"/>
  <c r="F22" i="20"/>
  <c r="I21" i="20"/>
  <c r="H21" i="20"/>
  <c r="G21" i="20"/>
  <c r="F21" i="20"/>
  <c r="I20" i="20"/>
  <c r="H20" i="20"/>
  <c r="G20" i="20"/>
  <c r="F20" i="20"/>
  <c r="I19" i="20"/>
  <c r="H19" i="20"/>
  <c r="G19" i="20"/>
  <c r="AY18" i="20" l="1"/>
  <c r="BC18" i="20"/>
  <c r="BB18" i="20"/>
  <c r="BA18" i="20"/>
  <c r="AX18" i="20"/>
  <c r="AW18" i="20"/>
  <c r="AV18" i="20"/>
  <c r="AU18" i="20"/>
  <c r="AS18" i="20"/>
  <c r="AR18" i="20"/>
  <c r="AQ18" i="20"/>
  <c r="AP18" i="20"/>
  <c r="AN18" i="20"/>
  <c r="AM18" i="20"/>
  <c r="AL18" i="20"/>
  <c r="AI18" i="20"/>
  <c r="AH18" i="20"/>
  <c r="AG18" i="20"/>
  <c r="AC18" i="20"/>
  <c r="AB18" i="20"/>
  <c r="AA18" i="20"/>
  <c r="Z18" i="20"/>
  <c r="X18" i="20"/>
  <c r="W18" i="20"/>
  <c r="V18" i="20"/>
  <c r="U18" i="20"/>
  <c r="S18" i="20"/>
  <c r="R18" i="20"/>
  <c r="Q18" i="20"/>
  <c r="P18" i="20"/>
  <c r="N18" i="20"/>
  <c r="M18" i="20"/>
  <c r="L18" i="20"/>
  <c r="I18" i="20"/>
  <c r="H18" i="20"/>
  <c r="G18" i="20"/>
  <c r="AO22" i="16"/>
  <c r="AO20" i="16" s="1"/>
  <c r="D20" i="16"/>
  <c r="L18" i="15"/>
  <c r="J18" i="15"/>
  <c r="I22" i="15"/>
  <c r="AE22" i="20" s="1"/>
  <c r="I21" i="15"/>
  <c r="AE21" i="20" s="1"/>
  <c r="F23" i="16"/>
  <c r="AE20" i="20"/>
  <c r="F22" i="16"/>
  <c r="I19" i="15"/>
  <c r="AE19" i="20" s="1"/>
  <c r="Q18" i="15"/>
  <c r="O18" i="15"/>
  <c r="M18" i="15"/>
  <c r="K18" i="15"/>
  <c r="E18" i="15"/>
  <c r="T18" i="20" l="1"/>
  <c r="AO18" i="20"/>
  <c r="AK18" i="20"/>
  <c r="K18" i="20"/>
  <c r="F19" i="20"/>
  <c r="O18" i="20"/>
  <c r="Y18" i="20"/>
  <c r="AT18" i="20"/>
  <c r="J18" i="20"/>
  <c r="F21" i="16"/>
  <c r="F20" i="16" s="1"/>
  <c r="BY20" i="16" s="1"/>
  <c r="BZ20" i="16" s="1"/>
  <c r="T20" i="15"/>
  <c r="U20" i="15" s="1"/>
  <c r="N18" i="15"/>
  <c r="I18" i="15"/>
  <c r="E22" i="20"/>
  <c r="E21" i="20"/>
  <c r="E20" i="20"/>
  <c r="E19" i="20"/>
  <c r="G18" i="15"/>
  <c r="P21" i="13"/>
  <c r="O21" i="13"/>
  <c r="N21" i="13"/>
  <c r="M21" i="13"/>
  <c r="L21" i="13"/>
  <c r="K21" i="13"/>
  <c r="J21" i="13"/>
  <c r="I21" i="13"/>
  <c r="E21" i="13"/>
  <c r="D21" i="13"/>
  <c r="AJ18" i="20" l="1"/>
  <c r="Q24" i="13"/>
  <c r="Q25" i="13"/>
  <c r="H21" i="13"/>
  <c r="Q23" i="13"/>
  <c r="S19" i="15"/>
  <c r="R22" i="13"/>
  <c r="Q22" i="13"/>
  <c r="F18" i="20"/>
  <c r="AF18" i="20"/>
  <c r="T22" i="15"/>
  <c r="U22" i="15" s="1"/>
  <c r="T19" i="15"/>
  <c r="U19" i="15" s="1"/>
  <c r="H18" i="15"/>
  <c r="P18" i="15"/>
  <c r="G21" i="13"/>
  <c r="F21" i="13"/>
  <c r="Q21" i="13" l="1"/>
  <c r="BY21" i="16"/>
  <c r="BZ21" i="16" s="1"/>
  <c r="BY22" i="16"/>
  <c r="BZ22" i="16" s="1"/>
  <c r="H11" i="15" l="1"/>
  <c r="S4" i="16" l="1"/>
  <c r="O4" i="16"/>
  <c r="Q11" i="16"/>
  <c r="AD19" i="20" l="1"/>
  <c r="AD20" i="20" l="1"/>
  <c r="AD21" i="20"/>
  <c r="AD22" i="20"/>
  <c r="D19" i="20"/>
  <c r="D20" i="20"/>
  <c r="D21" i="20"/>
  <c r="D22" i="20"/>
  <c r="D18" i="20"/>
  <c r="AD18" i="20" l="1"/>
  <c r="AE18" i="20" l="1"/>
  <c r="V4" i="20" l="1"/>
  <c r="J4" i="15"/>
  <c r="H4" i="15"/>
  <c r="I4" i="14"/>
  <c r="L4" i="14"/>
  <c r="K11" i="14"/>
  <c r="P21" i="14"/>
  <c r="Q21" i="14"/>
  <c r="S21" i="14"/>
  <c r="V21" i="14"/>
  <c r="W21" i="14"/>
  <c r="P22" i="14"/>
  <c r="Q22" i="14"/>
  <c r="S22" i="14"/>
  <c r="V22" i="14"/>
  <c r="W22" i="14"/>
  <c r="P23" i="14"/>
  <c r="Q23" i="14"/>
  <c r="S23" i="14"/>
  <c r="V23" i="14"/>
  <c r="W23" i="14"/>
  <c r="P24" i="14"/>
  <c r="Q24" i="14"/>
  <c r="S24" i="14"/>
  <c r="V24" i="14"/>
  <c r="W24" i="14"/>
  <c r="W20" i="14"/>
  <c r="V20" i="14"/>
  <c r="S20" i="14"/>
  <c r="Q20" i="14"/>
  <c r="P20" i="14"/>
  <c r="R23" i="14"/>
  <c r="R24" i="14"/>
  <c r="R22" i="14"/>
  <c r="R21" i="14"/>
  <c r="R20" i="14"/>
  <c r="D24" i="14"/>
  <c r="G24" i="14" s="1"/>
  <c r="D23" i="14"/>
  <c r="S21" i="15"/>
  <c r="D22" i="14"/>
  <c r="G22" i="14" s="1"/>
  <c r="R25" i="13"/>
  <c r="S25" i="13" l="1"/>
  <c r="T21" i="15"/>
  <c r="U21" i="15" s="1"/>
  <c r="G23" i="14"/>
  <c r="D21" i="14"/>
  <c r="G21" i="14" s="1"/>
  <c r="D20" i="14"/>
  <c r="G20" i="14" s="1"/>
  <c r="I24" i="14"/>
  <c r="S20" i="15" l="1"/>
  <c r="L24" i="14"/>
  <c r="T24" i="14" s="1"/>
  <c r="U24" i="14" s="1"/>
  <c r="N24" i="14"/>
  <c r="O24" i="14" s="1"/>
  <c r="S22" i="15" l="1"/>
  <c r="R24" i="13"/>
  <c r="S24" i="13" s="1"/>
  <c r="I23" i="14"/>
  <c r="N23" i="14" l="1"/>
  <c r="O23" i="14" s="1"/>
  <c r="L23" i="14"/>
  <c r="T23" i="14" s="1"/>
  <c r="U23" i="14" s="1"/>
  <c r="R23" i="13"/>
  <c r="R21" i="13" s="1"/>
  <c r="S21" i="13" s="1"/>
  <c r="I22" i="14"/>
  <c r="I21" i="14"/>
  <c r="S22" i="13" l="1"/>
  <c r="S23" i="13"/>
  <c r="S18" i="15"/>
  <c r="N21" i="14"/>
  <c r="O21" i="14" s="1"/>
  <c r="L21" i="14"/>
  <c r="T21" i="14" s="1"/>
  <c r="U21" i="14" s="1"/>
  <c r="I20" i="14"/>
  <c r="N22" i="14"/>
  <c r="O22" i="14" s="1"/>
  <c r="L22" i="14"/>
  <c r="T22" i="14" s="1"/>
  <c r="U22" i="14" s="1"/>
  <c r="T18" i="15" l="1"/>
  <c r="U18" i="15" s="1"/>
  <c r="L20" i="14"/>
  <c r="T20" i="14" s="1"/>
  <c r="U20" i="14" s="1"/>
  <c r="N20" i="14"/>
  <c r="O20" i="14" s="1"/>
  <c r="E18" i="20" l="1"/>
</calcChain>
</file>

<file path=xl/sharedStrings.xml><?xml version="1.0" encoding="utf-8"?>
<sst xmlns="http://schemas.openxmlformats.org/spreadsheetml/2006/main" count="1921" uniqueCount="858">
  <si>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</si>
  <si>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</si>
  <si>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</si>
  <si>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</si>
  <si>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</si>
  <si>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Факт</t>
  </si>
  <si>
    <t>Общий фактический объем финансирования,
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</si>
  <si>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</si>
  <si>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</si>
  <si>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</si>
  <si>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</si>
  <si>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к приказу Минэнерго России
от 25 апреля 2018 г. № 320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</si>
  <si>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</si>
  <si>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</si>
  <si>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</si>
  <si>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</si>
  <si>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</si>
  <si>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</si>
  <si>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Идентификатор инвестиционного проекта</t>
  </si>
  <si>
    <t>бюджетов субъектов Российской Федерации и муниципальных образований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</si>
  <si>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</si>
  <si>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</si>
  <si>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в базисном уровне цен</t>
  </si>
  <si>
    <t>в прогнозных ценах соответствующих лет</t>
  </si>
  <si>
    <t>нематериальные активы</t>
  </si>
  <si>
    <t>основные средства</t>
  </si>
  <si>
    <t>млн. рублей
(без НДС)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</si>
  <si>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</si>
  <si>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</si>
  <si>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</si>
  <si>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</si>
  <si>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</si>
  <si>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</si>
  <si>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</si>
  <si>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</si>
  <si>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</si>
  <si>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</si>
  <si>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</si>
  <si>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</si>
  <si>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</si>
  <si>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</si>
  <si>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</si>
  <si>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</si>
  <si>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</si>
  <si>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5.1.1</t>
  </si>
  <si>
    <t>5.1.2</t>
  </si>
  <si>
    <t>5.1.3</t>
  </si>
  <si>
    <t>5.5</t>
  </si>
  <si>
    <t>5.6</t>
  </si>
  <si>
    <t>5.7</t>
  </si>
  <si>
    <t>6.1.1</t>
  </si>
  <si>
    <t>6.1.2</t>
  </si>
  <si>
    <t>6.1.3</t>
  </si>
  <si>
    <t>6.5</t>
  </si>
  <si>
    <t>6.6</t>
  </si>
  <si>
    <t>6.7</t>
  </si>
  <si>
    <t>7.1.1</t>
  </si>
  <si>
    <t>7.1.2</t>
  </si>
  <si>
    <t>7.1.3</t>
  </si>
  <si>
    <t>7.5</t>
  </si>
  <si>
    <t>Приложение № 10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</si>
  <si>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</si>
  <si>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за </t>
  </si>
  <si>
    <t xml:space="preserve"> квартал</t>
  </si>
  <si>
    <t xml:space="preserve"> года</t>
  </si>
  <si>
    <t>Оценка полной стоимости инвестиционного проекта в прогнозных ценах соответствующих лет, млн. рублей
(с НДС)</t>
  </si>
  <si>
    <t>Остаток финансирования капитальных вложений на конец отчетного периода в прогнозных ценах соответствующих лет, млн. рублей
(с НДС)</t>
  </si>
  <si>
    <t>Отклонение от плана финансирования по итогам отчетного периода</t>
  </si>
  <si>
    <t>Всего</t>
  </si>
  <si>
    <t>I квартал</t>
  </si>
  <si>
    <t>II квартал</t>
  </si>
  <si>
    <t>III квартал</t>
  </si>
  <si>
    <t>IV квартал</t>
  </si>
  <si>
    <t>Приложение № 11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</si>
  <si>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</si>
  <si>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</si>
  <si>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иных источников
финансирования</t>
  </si>
  <si>
    <t>Приложение № 12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</si>
  <si>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</si>
  <si>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квартал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</si>
  <si>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
(без НДС)</t>
  </si>
  <si>
    <t>Остаток освоения капитальных вложений на конец отчетного периода, млн. рублей
(без НДС)</t>
  </si>
  <si>
    <t>Отклонение от плана освоения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</si>
  <si>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</si>
  <si>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
(без НДС)</t>
  </si>
  <si>
    <t>Принятие основных средств и нематериальных</t>
  </si>
  <si>
    <t>Отклонение от плана ввода основных средств по итогам отчетного периода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</si>
  <si>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</si>
  <si>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</si>
  <si>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</si>
  <si>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</si>
  <si>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</si>
  <si>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</si>
  <si>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</si>
  <si>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</si>
  <si>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</si>
  <si>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</si>
  <si>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</si>
  <si>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</si>
  <si>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</si>
  <si>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</si>
  <si>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</si>
  <si>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</si>
  <si>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</si>
  <si>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</si>
  <si>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</si>
  <si>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</si>
  <si>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</si>
  <si>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</si>
  <si>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</si>
  <si>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</si>
  <si>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</si>
  <si>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</si>
  <si>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</si>
  <si>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</si>
  <si>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</si>
  <si>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</si>
  <si>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</si>
  <si>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</si>
  <si>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</si>
  <si>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</si>
  <si>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</si>
  <si>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</si>
  <si>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</si>
  <si>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</si>
  <si>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</si>
  <si>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</si>
  <si>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</si>
  <si>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</si>
  <si>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</si>
  <si>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</si>
  <si>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</si>
  <si>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</si>
  <si>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</si>
  <si>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</si>
  <si>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</si>
  <si>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</si>
  <si>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Приложение № 17</t>
  </si>
  <si>
    <t>Форма 17. Отчет об исполнении основных этапов работ по инвестиционным проектам инвестиционной программы (квартальный)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</si>
  <si>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</si>
  <si>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</si>
  <si>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</si>
  <si>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</si>
  <si>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</si>
  <si>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7.1.4</t>
  </si>
  <si>
    <t>7.1.5</t>
  </si>
  <si>
    <t>7.2.1</t>
  </si>
  <si>
    <t>7.2.2</t>
  </si>
  <si>
    <t>7.2.3</t>
  </si>
  <si>
    <t>7.2.4</t>
  </si>
  <si>
    <t>7.2.5</t>
  </si>
  <si>
    <t>7.3.1</t>
  </si>
  <si>
    <t>7.3.2</t>
  </si>
  <si>
    <t>7.3.3</t>
  </si>
  <si>
    <t>7.3.4</t>
  </si>
  <si>
    <t>7.3.5</t>
  </si>
  <si>
    <t>7.4.1</t>
  </si>
  <si>
    <t>7.4.2</t>
  </si>
  <si>
    <t>7.4.3</t>
  </si>
  <si>
    <t>7.4.4</t>
  </si>
  <si>
    <t>7.4.5</t>
  </si>
  <si>
    <t>нд</t>
  </si>
  <si>
    <t>УТВЕРЖДАЮ:</t>
  </si>
  <si>
    <t>(подпись)</t>
  </si>
  <si>
    <t>«___»________ 20__ года</t>
  </si>
  <si>
    <t>М.П.</t>
  </si>
  <si>
    <t xml:space="preserve">Приложение № 13
</t>
  </si>
  <si>
    <t>1</t>
  </si>
  <si>
    <t>2</t>
  </si>
  <si>
    <t>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</si>
  <si>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</si>
  <si>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</si>
  <si>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</si>
  <si>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</si>
  <si>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</si>
  <si>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</si>
  <si>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</si>
  <si>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</si>
  <si>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ООО "Нижневартовская энергосбытовая компания"</t>
  </si>
  <si>
    <t xml:space="preserve">Директор </t>
  </si>
  <si>
    <t>ООО "НЭСКО"</t>
  </si>
  <si>
    <t>__________________В.В. Эсауленко</t>
  </si>
  <si>
    <t>I</t>
  </si>
  <si>
    <t>Приложение № 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</si>
  <si>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</si>
  <si>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</si>
  <si>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</si>
  <si>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</si>
  <si>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</si>
  <si>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</si>
  <si>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</si>
  <si>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</si>
  <si>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</si>
  <si>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</si>
  <si>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в ед. измерений</t>
  </si>
  <si>
    <t>в процентах,
%</t>
  </si>
  <si>
    <t>БЮДЖЕТ ДОХОДОВ И РАСХОДОВ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</si>
  <si>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</si>
  <si>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</si>
  <si>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</si>
  <si>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</si>
  <si>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</si>
  <si>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</si>
  <si>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</si>
  <si>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</si>
  <si>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</si>
  <si>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</si>
  <si>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</si>
  <si>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</si>
  <si>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</si>
  <si>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</si>
  <si>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</si>
  <si>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</si>
  <si>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</si>
  <si>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</si>
  <si>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</si>
  <si>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</si>
  <si>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</si>
  <si>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</si>
  <si>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</si>
  <si>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</si>
  <si>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</si>
  <si>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</si>
  <si>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</si>
  <si>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</si>
  <si>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</si>
  <si>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</si>
  <si>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</si>
  <si>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</si>
  <si>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</si>
  <si>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</si>
  <si>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</si>
  <si>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</si>
  <si>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</si>
  <si>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</si>
  <si>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</si>
  <si>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</si>
  <si>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</si>
  <si>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</si>
  <si>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</si>
  <si>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</si>
  <si>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</si>
  <si>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</si>
  <si>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</si>
  <si>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</si>
  <si>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</si>
  <si>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</si>
  <si>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</si>
  <si>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</si>
  <si>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</si>
  <si>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</si>
  <si>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</si>
  <si>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</si>
  <si>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</si>
  <si>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</si>
  <si>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</si>
  <si>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</si>
  <si>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</si>
  <si>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</si>
  <si>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</si>
  <si>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</si>
  <si>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</si>
  <si>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</si>
  <si>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</si>
  <si>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</si>
  <si>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</si>
  <si>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</si>
  <si>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</si>
  <si>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</si>
  <si>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</si>
  <si>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</si>
  <si>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</si>
  <si>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</si>
  <si>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</si>
  <si>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</si>
  <si>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</si>
  <si>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</si>
  <si>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</si>
  <si>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</si>
  <si>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</si>
  <si>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</si>
  <si>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</si>
  <si>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</si>
  <si>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</si>
  <si>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</si>
  <si>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</si>
  <si>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</si>
  <si>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</si>
  <si>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</si>
  <si>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</si>
  <si>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</si>
  <si>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</si>
  <si>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</si>
  <si>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</si>
  <si>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</si>
  <si>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</si>
  <si>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</si>
  <si>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</si>
  <si>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</si>
  <si>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</si>
  <si>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</si>
  <si>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</si>
  <si>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</si>
  <si>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</si>
  <si>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</si>
  <si>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</si>
  <si>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</si>
  <si>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</si>
  <si>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</si>
  <si>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</si>
  <si>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</si>
  <si>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</si>
  <si>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</si>
  <si>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</si>
  <si>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</si>
  <si>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</si>
  <si>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</si>
  <si>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</si>
  <si>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</si>
  <si>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</si>
  <si>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</si>
  <si>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</si>
  <si>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</si>
  <si>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</si>
  <si>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</si>
  <si>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</si>
  <si>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</si>
  <si>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</si>
  <si>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</si>
  <si>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</si>
  <si>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</si>
  <si>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</si>
  <si>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</si>
  <si>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</si>
  <si>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</si>
  <si>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</si>
  <si>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</si>
  <si>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</si>
  <si>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</si>
  <si>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</si>
  <si>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5.8</t>
  </si>
  <si>
    <t>5.8.1</t>
  </si>
  <si>
    <t>5.8.2</t>
  </si>
  <si>
    <t>5.9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</si>
  <si>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</si>
  <si>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</si>
  <si>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</si>
  <si>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</si>
  <si>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</si>
  <si>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</si>
  <si>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</si>
  <si>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</si>
  <si>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</si>
  <si>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</si>
  <si>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</si>
  <si>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</si>
  <si>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</si>
  <si>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</si>
  <si>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</si>
  <si>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</si>
  <si>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</si>
  <si>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</si>
  <si>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</si>
  <si>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</si>
  <si>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</si>
  <si>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</si>
  <si>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</si>
  <si>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</si>
  <si>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</si>
  <si>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</si>
  <si>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</si>
  <si>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</si>
  <si>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</si>
  <si>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</si>
  <si>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</si>
  <si>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</si>
  <si>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</si>
  <si>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</si>
  <si>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</si>
  <si>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</si>
  <si>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</si>
  <si>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</si>
  <si>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</si>
  <si>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</si>
  <si>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</si>
  <si>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</si>
  <si>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</si>
  <si>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</si>
  <si>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</si>
  <si>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</si>
  <si>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</si>
  <si>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</si>
  <si>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</si>
  <si>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</si>
  <si>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</si>
  <si>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</si>
  <si>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</si>
  <si>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</si>
  <si>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</si>
  <si>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</si>
  <si>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</si>
  <si>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</si>
  <si>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</si>
  <si>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</si>
  <si>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</si>
  <si>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</si>
  <si>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</si>
  <si>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</si>
  <si>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</si>
  <si>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</si>
  <si>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</si>
  <si>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</si>
  <si>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</si>
  <si>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</si>
  <si>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</si>
  <si>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</si>
  <si>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</si>
  <si>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</si>
  <si>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</si>
  <si>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</si>
  <si>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</si>
  <si>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</si>
  <si>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</si>
  <si>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</si>
  <si>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</si>
  <si>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</si>
  <si>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</si>
  <si>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</si>
  <si>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</si>
  <si>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</si>
  <si>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</si>
  <si>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</si>
  <si>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</si>
  <si>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</si>
  <si>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</si>
  <si>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</si>
  <si>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</si>
  <si>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</si>
  <si>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</si>
  <si>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</si>
  <si>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</si>
  <si>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</si>
  <si>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</si>
  <si>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</si>
  <si>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</si>
  <si>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</si>
  <si>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</si>
  <si>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</si>
  <si>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</si>
  <si>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</si>
  <si>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</si>
  <si>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</si>
  <si>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</si>
  <si>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</si>
  <si>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</si>
  <si>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</si>
  <si>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</si>
  <si>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</si>
  <si>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</si>
  <si>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</si>
  <si>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</si>
  <si>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</si>
  <si>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</si>
  <si>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</si>
  <si>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</si>
  <si>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</si>
  <si>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</si>
  <si>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</si>
  <si>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</si>
  <si>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</si>
  <si>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</si>
  <si>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</si>
  <si>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</si>
  <si>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</si>
  <si>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</si>
  <si>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</si>
  <si>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</si>
  <si>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</si>
  <si>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</si>
  <si>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</si>
  <si>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</si>
  <si>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</si>
  <si>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</si>
  <si>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</si>
  <si>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</si>
  <si>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</si>
  <si>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</si>
  <si>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</si>
  <si>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</si>
  <si>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</si>
  <si>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</si>
  <si>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</si>
  <si>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</si>
  <si>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</si>
  <si>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</si>
  <si>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</si>
  <si>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</si>
  <si>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</si>
  <si>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</si>
  <si>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</si>
  <si>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</si>
  <si>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</si>
  <si>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</si>
  <si>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</si>
  <si>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</si>
  <si>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</si>
  <si>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</si>
  <si>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</si>
  <si>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</si>
  <si>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</si>
  <si>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</si>
  <si>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</si>
  <si>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</si>
  <si>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</si>
  <si>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</si>
  <si>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</si>
  <si>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</si>
  <si>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</si>
  <si>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</si>
  <si>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</si>
  <si>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</si>
  <si>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</si>
  <si>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</si>
  <si>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</si>
  <si>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</si>
  <si>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</si>
  <si>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</si>
  <si>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</si>
  <si>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</si>
  <si>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</si>
  <si>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</si>
  <si>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</si>
  <si>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</si>
  <si>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</si>
  <si>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</si>
  <si>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</si>
  <si>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</si>
  <si>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</si>
  <si>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</si>
  <si>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</si>
  <si>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</si>
  <si>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</si>
  <si>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</si>
  <si>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</si>
  <si>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</si>
  <si>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</si>
  <si>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</si>
  <si>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</si>
  <si>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</si>
  <si>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</si>
  <si>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</si>
  <si>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</si>
  <si>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</si>
  <si>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</si>
  <si>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</si>
  <si>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</si>
  <si>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</si>
  <si>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</si>
  <si>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</si>
  <si>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</si>
  <si>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</si>
  <si>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</si>
  <si>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</si>
  <si>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</si>
  <si>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</si>
  <si>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</si>
  <si>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</si>
  <si>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</si>
  <si>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</si>
  <si>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</si>
  <si>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</si>
  <si>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</si>
  <si>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</si>
  <si>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</si>
  <si>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</si>
  <si>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</si>
  <si>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</si>
  <si>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</si>
  <si>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</si>
  <si>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</si>
  <si>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</si>
  <si>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</si>
  <si>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</si>
  <si>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</si>
  <si>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</si>
  <si>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</si>
  <si>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</si>
  <si>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</si>
  <si>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</si>
  <si>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</si>
  <si>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</si>
  <si>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</si>
  <si>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</si>
  <si>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</si>
  <si>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</si>
  <si>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</si>
  <si>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</si>
  <si>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</si>
  <si>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</si>
  <si>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</si>
  <si>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</si>
  <si>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</si>
  <si>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</si>
  <si>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</si>
  <si>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</si>
  <si>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</si>
  <si>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</si>
  <si>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</si>
  <si>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</si>
  <si>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</si>
  <si>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</si>
  <si>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</si>
  <si>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</si>
  <si>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</si>
  <si>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</si>
  <si>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</si>
  <si>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</si>
  <si>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</si>
  <si>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</si>
  <si>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</si>
  <si>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</si>
  <si>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</si>
  <si>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</si>
  <si>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</si>
  <si>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</si>
  <si>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</si>
  <si>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</si>
  <si>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</si>
  <si>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</si>
  <si>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</si>
  <si>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</si>
  <si>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</si>
  <si>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</si>
  <si>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</si>
  <si>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</si>
  <si>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</si>
  <si>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</si>
  <si>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</si>
  <si>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</si>
  <si>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</si>
  <si>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</si>
  <si>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</si>
  <si>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</si>
  <si>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</si>
  <si>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</si>
  <si>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</si>
  <si>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</si>
  <si>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</si>
  <si>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</si>
  <si>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</si>
  <si>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</si>
  <si>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</si>
  <si>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</si>
  <si>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</si>
  <si>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</si>
  <si>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</si>
  <si>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</si>
  <si>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</si>
  <si>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</si>
  <si>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</si>
  <si>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</si>
  <si>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</si>
  <si>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</si>
  <si>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</si>
  <si>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</si>
  <si>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</si>
  <si>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</si>
  <si>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</si>
  <si>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</si>
  <si>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</si>
  <si>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</si>
  <si>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</si>
  <si>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</si>
  <si>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</si>
  <si>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</si>
  <si>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</si>
  <si>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</si>
  <si>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</si>
  <si>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</si>
  <si>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</si>
  <si>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</si>
  <si>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</si>
  <si>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</si>
  <si>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</si>
  <si>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</si>
  <si>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</si>
  <si>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</si>
  <si>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</si>
  <si>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</si>
  <si>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</si>
  <si>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</si>
  <si>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</si>
  <si>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</si>
  <si>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</si>
  <si>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</si>
  <si>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</si>
  <si>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</si>
  <si>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</si>
  <si>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</si>
  <si>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</si>
  <si>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</si>
  <si>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</si>
  <si>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</si>
  <si>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</si>
  <si>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</si>
  <si>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</si>
  <si>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</si>
  <si>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</si>
  <si>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</si>
  <si>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</si>
  <si>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</si>
  <si>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</si>
  <si>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</si>
  <si>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</si>
  <si>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</si>
  <si>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</si>
  <si>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</si>
  <si>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</si>
  <si>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</si>
  <si>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</si>
  <si>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</si>
  <si>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</si>
  <si>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</si>
  <si>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</si>
  <si>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</si>
  <si>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</si>
  <si>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</si>
  <si>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</si>
  <si>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</si>
  <si>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</si>
  <si>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</si>
  <si>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</si>
  <si>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</si>
  <si>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</si>
  <si>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</si>
  <si>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</si>
  <si>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</si>
  <si>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</si>
  <si>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</si>
  <si>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</si>
  <si>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</si>
  <si>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</si>
  <si>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</si>
  <si>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</si>
  <si>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</si>
  <si>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</si>
  <si>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</si>
  <si>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</si>
  <si>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</si>
  <si>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</si>
  <si>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</si>
  <si>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</si>
  <si>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</si>
  <si>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</si>
  <si>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</si>
  <si>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</si>
  <si>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</si>
  <si>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</si>
  <si>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</si>
  <si>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</si>
  <si>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</si>
  <si>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</si>
  <si>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</si>
  <si>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</si>
  <si>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</si>
  <si>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</si>
  <si>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</si>
  <si>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</si>
  <si>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</si>
  <si>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</si>
  <si>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</si>
  <si>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</si>
  <si>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</si>
  <si>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</si>
  <si>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</si>
  <si>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</si>
  <si>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</si>
  <si>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</si>
  <si>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</si>
  <si>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</si>
  <si>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</si>
  <si>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</si>
  <si>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</si>
  <si>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</si>
  <si>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</si>
  <si>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</si>
  <si>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</si>
  <si>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</si>
  <si>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</si>
  <si>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</si>
  <si>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</si>
  <si>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</si>
  <si>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</si>
  <si>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</si>
  <si>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</si>
  <si>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</si>
  <si>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</si>
  <si>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</si>
  <si>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</si>
  <si>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</si>
  <si>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</si>
  <si>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</si>
  <si>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</si>
  <si>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</si>
  <si>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</si>
  <si>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</si>
  <si>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</si>
  <si>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</si>
  <si>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</si>
  <si>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</si>
  <si>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</si>
  <si>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</si>
  <si>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</si>
  <si>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</si>
  <si>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</si>
  <si>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</si>
  <si>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</si>
  <si>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</si>
  <si>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</si>
  <si>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</si>
  <si>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</si>
  <si>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</si>
  <si>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</si>
  <si>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</si>
  <si>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</si>
  <si>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</si>
  <si>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</si>
  <si>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</si>
  <si>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</si>
  <si>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</si>
  <si>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</si>
  <si>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</si>
  <si>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</si>
  <si>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</si>
  <si>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</si>
  <si>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</si>
  <si>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</si>
  <si>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</si>
  <si>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</si>
  <si>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</si>
  <si>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</si>
  <si>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</si>
  <si>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</si>
  <si>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приказом ДЖККиЭ ХМАО-Югры №42-Пр-1 от 06.10.2022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</si>
  <si>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</si>
  <si>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Освоение капитальных вложений 2023 года, млн. рублей (без НДС)</t>
  </si>
  <si>
    <t/>
  </si>
  <si>
    <t>2024</t>
  </si>
  <si>
    <t>Фактический объем финансирования капитальных вложений на 01.01.2024 года,
млн. рублей
(с НДС)</t>
  </si>
  <si>
    <t>Остаток финансирования капитальных вложений на 01.01.2024 года в прогнозных ценах соответствующих лет, млн. рублей
(с НДС)</t>
  </si>
  <si>
    <t>Финансирование капитальных вложений года 2024, млн. рублей (с НДС)</t>
  </si>
  <si>
    <t>Всего (год 2024)</t>
  </si>
  <si>
    <t>Фактический объем освоения капитальных вложений на 01.01.2024 года в прогнозных ценах соответствующих лет, млн. рублей
(без НДС)</t>
  </si>
  <si>
    <t>Остаток освоения капитальных вложений на 01.01.2024 года, млн. рублей
(без НДС)</t>
  </si>
  <si>
    <t>Освоение капитальных вложений 2024 года, млн. рублей (без НДС)</t>
  </si>
  <si>
    <t>активов к бухгалтерскому учету в год 2024</t>
  </si>
  <si>
    <t>Отчетный год 2024</t>
  </si>
  <si>
    <t>Финансирование капитальных вложений 2024 года, млн. рублей (с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</si>
</sst>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3" formatCode="_-* #,##0.00\ _₽_-;\-* #,##0.00\ _₽_-;_-* &quot;-&quot;??\ _₽_-;_-@_-"/>
    <numFmt numFmtId="164" formatCode="_-* #,##0.00_р_._-;\-* #,##0.00_р_._-;_-* &quot;-&quot;??_р_._-;_-@_-"/>
    <numFmt numFmtId="165" formatCode="0.000000"/>
    <numFmt numFmtId="166" formatCode="0.00000"/>
    <numFmt numFmtId="167" formatCode="_-* #,##0.000000\ _₽_-;\-* #,##0.000000\ _₽_-;_-* &quot;-&quot;??\ _₽_-;_-@_-"/>
    <numFmt numFmtId="168" formatCode="#,##0.00000"/>
    <numFmt numFmtId="169" formatCode="#,##0.000000"/>
    <numFmt numFmtId="170" formatCode="_-* #,##0_р_._-;\-* #,##0_р_._-;_-* &quot;-&quot;??_р_._-;_-@_-"/>
    <numFmt numFmtId="171" formatCode="#,##0.00000000"/>
    <numFmt numFmtId="172" formatCode="_-* #,##0.00000000000\ _₽_-;\-* #,##0.00000000000\ _₽_-;_-* &quot;-&quot;???????????\ _₽_-;_-@_-"/>
    <numFmt numFmtId="173" formatCode="_-* #,##0.00000\ _₽_-;\-* #,##0.00000\ _₽_-;_-* &quot;-&quot;??\ _₽_-;_-@_-"/>
    <numFmt numFmtId="174" formatCode="_-* #,##0.000000_р_._-;\-* #,##0.000000_р_._-;_-* &quot;-&quot;??_р_._-;_-@_-"/>
    <numFmt numFmtId="175" formatCode="_-* #,##0.00000000_р_._-;\-* #,##0.00000000_р_._-;_-* &quot;-&quot;??_р_._-;_-@_-"/>
    <numFmt numFmtId="176" formatCode="_-* #,##0.0000000\ _₽_-;\-* #,##0.0000000\ _₽_-;_-* &quot;-&quot;????????\ _₽_-;_-@_-"/>
    <numFmt numFmtId="177" formatCode="0.000000000"/>
    <numFmt numFmtId="178" formatCode="#,##0.000000000"/>
    <numFmt numFmtId="179" formatCode="_-* #,##0.00000000\ _₽_-;\-* #,##0.00000000\ _₽_-;_-* &quot;-&quot;??\ _₽_-;_-@_-"/>
    <numFmt numFmtId="180" formatCode="_-* #,##0.00000000\ _₽_-;\-* #,##0.00000000\ _₽_-;_-* &quot;-&quot;????????\ _₽_-;_-@_-"/>
    <numFmt numFmtId="181" formatCode="#,##0.000"/>
    <numFmt numFmtId="182" formatCode="0.00000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7"/>
      <name val="Times New Roman"/>
      <family val="1"/>
      <charset val="204"/>
    </font>
    <font>
      <b/>
      <sz val="6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name val="Arial"/>
      <family val="2"/>
    </font>
    <font>
      <b/>
      <sz val="9"/>
      <color rgb="FF0000FF"/>
      <name val="Times New Roman"/>
      <family val="1"/>
      <charset val="204"/>
    </font>
    <font>
      <sz val="8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8"/>
      <color rgb="FF0000FF"/>
      <name val="Times New Roman"/>
      <family val="1"/>
      <charset val="204"/>
    </font>
    <font>
      <sz val="8"/>
      <color theme="0"/>
      <name val="Times New Roman"/>
      <family val="1"/>
      <charset val="204"/>
    </font>
    <font>
      <b/>
      <sz val="8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FFDD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5" fillId="0" borderId="0"/>
    <xf numFmtId="0" fontId="2" fillId="0" borderId="0"/>
    <xf numFmtId="0" fontId="17" fillId="0" borderId="0"/>
    <xf numFmtId="0" fontId="18" fillId="0" borderId="0"/>
    <xf numFmtId="164" fontId="1" fillId="0" borderId="0" applyFont="0" applyFill="0" applyBorder="0" applyAlignment="0" applyProtection="0"/>
    <xf numFmtId="0" fontId="22" fillId="0" borderId="0"/>
    <xf numFmtId="0" fontId="2" fillId="0" borderId="0"/>
    <xf numFmtId="0" fontId="2" fillId="0" borderId="0"/>
    <xf numFmtId="9" fontId="1" fillId="0" borderId="0" applyFont="0" applyFill="0" applyBorder="0" applyAlignment="0" applyProtection="0"/>
  </cellStyleXfs>
  <cellXfs count="576">
    <xf numFmtId="0" fontId="0" fillId="0" borderId="0" xfId="0"/>
    <xf numFmtId="0" fontId="4" fillId="0" borderId="0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8" fillId="0" borderId="1" xfId="0" applyNumberFormat="1" applyFont="1" applyFill="1" applyBorder="1" applyAlignment="1">
      <alignment horizontal="center" vertical="top"/>
    </xf>
    <xf numFmtId="43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4" fillId="0" borderId="0" xfId="0" applyNumberFormat="1" applyFont="1" applyFill="1" applyBorder="1" applyAlignment="1">
      <alignment horizontal="left"/>
    </xf>
    <xf numFmtId="0" fontId="6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center"/>
    </xf>
    <xf numFmtId="2" fontId="4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4" fontId="6" fillId="0" borderId="1" xfId="5" applyFont="1" applyFill="1" applyBorder="1" applyAlignment="1">
      <alignment horizontal="center" vertical="center" wrapText="1"/>
    </xf>
    <xf numFmtId="164" fontId="6" fillId="0" borderId="1" xfId="5" applyFont="1" applyFill="1" applyBorder="1" applyAlignment="1">
      <alignment horizontal="center" vertical="center"/>
    </xf>
    <xf numFmtId="164" fontId="4" fillId="0" borderId="1" xfId="5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wrapText="1"/>
    </xf>
    <xf numFmtId="43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7" fillId="0" borderId="1" xfId="5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vertical="top"/>
    </xf>
    <xf numFmtId="0" fontId="6" fillId="0" borderId="1" xfId="0" applyNumberFormat="1" applyFont="1" applyFill="1" applyBorder="1" applyAlignment="1">
      <alignment horizontal="center" wrapText="1"/>
    </xf>
    <xf numFmtId="164" fontId="6" fillId="0" borderId="1" xfId="5" applyFont="1" applyFill="1" applyBorder="1" applyAlignment="1">
      <alignment horizontal="left"/>
    </xf>
    <xf numFmtId="43" fontId="6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right"/>
    </xf>
    <xf numFmtId="0" fontId="4" fillId="0" borderId="1" xfId="0" applyNumberFormat="1" applyFont="1" applyFill="1" applyBorder="1" applyAlignment="1">
      <alignment horizontal="center" wrapText="1"/>
    </xf>
    <xf numFmtId="43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/>
    </xf>
    <xf numFmtId="43" fontId="4" fillId="0" borderId="1" xfId="0" applyNumberFormat="1" applyFont="1" applyFill="1" applyBorder="1" applyAlignment="1">
      <alignment horizontal="right" vertical="center"/>
    </xf>
    <xf numFmtId="43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/>
    </xf>
    <xf numFmtId="43" fontId="10" fillId="0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center" wrapText="1"/>
    </xf>
    <xf numFmtId="164" fontId="4" fillId="0" borderId="1" xfId="5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left"/>
    </xf>
    <xf numFmtId="0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textRotation="90" wrapText="1"/>
    </xf>
    <xf numFmtId="165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8" fontId="4" fillId="0" borderId="0" xfId="0" applyNumberFormat="1" applyFont="1" applyFill="1" applyBorder="1" applyAlignment="1">
      <alignment horizontal="left"/>
    </xf>
    <xf numFmtId="164" fontId="4" fillId="0" borderId="0" xfId="5" applyFont="1" applyFill="1" applyBorder="1" applyAlignment="1">
      <alignment horizontal="left"/>
    </xf>
    <xf numFmtId="164" fontId="4" fillId="0" borderId="0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right"/>
    </xf>
    <xf numFmtId="164" fontId="3" fillId="0" borderId="0" xfId="5" applyFont="1" applyFill="1" applyBorder="1" applyAlignment="1">
      <alignment horizontal="left"/>
    </xf>
    <xf numFmtId="164" fontId="2" fillId="0" borderId="0" xfId="5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70" fontId="4" fillId="0" borderId="1" xfId="5" applyNumberFormat="1" applyFont="1" applyFill="1" applyBorder="1" applyAlignment="1">
      <alignment horizontal="center"/>
    </xf>
    <xf numFmtId="43" fontId="4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left"/>
    </xf>
    <xf numFmtId="164" fontId="4" fillId="0" borderId="1" xfId="5" applyNumberFormat="1" applyFont="1" applyFill="1" applyBorder="1" applyAlignment="1">
      <alignment horizontal="center" vertical="center" wrapText="1"/>
    </xf>
    <xf numFmtId="172" fontId="3" fillId="0" borderId="0" xfId="0" applyNumberFormat="1" applyFont="1" applyFill="1" applyBorder="1" applyAlignment="1">
      <alignment horizontal="left"/>
    </xf>
    <xf numFmtId="164" fontId="6" fillId="0" borderId="0" xfId="5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164" fontId="10" fillId="0" borderId="1" xfId="5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64" fontId="11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center" vertical="center" wrapText="1"/>
    </xf>
    <xf numFmtId="164" fontId="10" fillId="0" borderId="1" xfId="5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6" fillId="0" borderId="0" xfId="0" applyNumberFormat="1" applyFont="1" applyFill="1" applyBorder="1" applyAlignment="1">
      <alignment horizontal="left"/>
    </xf>
    <xf numFmtId="43" fontId="10" fillId="0" borderId="1" xfId="0" applyNumberFormat="1" applyFont="1" applyFill="1" applyBorder="1" applyAlignment="1">
      <alignment horizontal="center" vertical="center" wrapText="1"/>
    </xf>
    <xf numFmtId="164" fontId="4" fillId="0" borderId="1" xfId="5" applyFont="1" applyFill="1" applyBorder="1" applyAlignment="1">
      <alignment horizontal="center" textRotation="90" wrapText="1"/>
    </xf>
    <xf numFmtId="164" fontId="8" fillId="0" borderId="1" xfId="5" applyFont="1" applyFill="1" applyBorder="1" applyAlignment="1">
      <alignment horizontal="center" vertical="top"/>
    </xf>
    <xf numFmtId="43" fontId="7" fillId="0" borderId="16" xfId="0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left" vertical="center"/>
    </xf>
    <xf numFmtId="43" fontId="3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left"/>
    </xf>
    <xf numFmtId="174" fontId="4" fillId="0" borderId="0" xfId="5" applyNumberFormat="1" applyFont="1" applyFill="1" applyBorder="1" applyAlignment="1">
      <alignment horizontal="left"/>
    </xf>
    <xf numFmtId="176" fontId="4" fillId="0" borderId="0" xfId="0" applyNumberFormat="1" applyFont="1" applyFill="1" applyBorder="1" applyAlignment="1">
      <alignment horizontal="left"/>
    </xf>
    <xf numFmtId="175" fontId="24" fillId="0" borderId="0" xfId="5" applyNumberFormat="1" applyFont="1" applyFill="1" applyBorder="1" applyAlignment="1">
      <alignment horizontal="left"/>
    </xf>
    <xf numFmtId="174" fontId="24" fillId="0" borderId="0" xfId="5" applyNumberFormat="1" applyFont="1" applyFill="1" applyBorder="1" applyAlignment="1">
      <alignment horizontal="left"/>
    </xf>
    <xf numFmtId="177" fontId="24" fillId="0" borderId="0" xfId="0" applyNumberFormat="1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left"/>
    </xf>
    <xf numFmtId="178" fontId="2" fillId="0" borderId="0" xfId="0" applyNumberFormat="1" applyFont="1" applyFill="1" applyBorder="1" applyAlignment="1">
      <alignment horizontal="left"/>
    </xf>
    <xf numFmtId="179" fontId="6" fillId="0" borderId="0" xfId="0" applyNumberFormat="1" applyFont="1" applyFill="1" applyBorder="1" applyAlignment="1">
      <alignment horizontal="left"/>
    </xf>
    <xf numFmtId="43" fontId="6" fillId="0" borderId="0" xfId="0" applyNumberFormat="1" applyFont="1" applyFill="1" applyAlignment="1">
      <alignment horizontal="left" vertical="top" wrapText="1"/>
    </xf>
    <xf numFmtId="180" fontId="4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center" wrapText="1"/>
    </xf>
    <xf numFmtId="43" fontId="13" fillId="3" borderId="16" xfId="0" applyNumberFormat="1" applyFont="1" applyFill="1" applyBorder="1" applyAlignment="1">
      <alignment horizontal="center" vertical="center" wrapText="1"/>
    </xf>
    <xf numFmtId="164" fontId="13" fillId="3" borderId="1" xfId="5" applyFont="1" applyFill="1" applyBorder="1" applyAlignment="1">
      <alignment horizontal="center" vertical="center" wrapText="1"/>
    </xf>
    <xf numFmtId="164" fontId="11" fillId="3" borderId="1" xfId="5" applyFont="1" applyFill="1" applyBorder="1" applyAlignment="1">
      <alignment horizontal="left" wrapText="1"/>
    </xf>
    <xf numFmtId="0" fontId="11" fillId="3" borderId="1" xfId="0" applyFont="1" applyFill="1" applyBorder="1" applyAlignment="1">
      <alignment horizontal="center" vertical="center" wrapText="1"/>
    </xf>
    <xf numFmtId="164" fontId="11" fillId="3" borderId="1" xfId="5" applyFont="1" applyFill="1" applyBorder="1" applyAlignment="1">
      <alignment horizontal="center" vertical="center"/>
    </xf>
    <xf numFmtId="164" fontId="11" fillId="3" borderId="1" xfId="5" applyFont="1" applyFill="1" applyBorder="1" applyAlignment="1">
      <alignment horizontal="center" vertical="center" wrapText="1"/>
    </xf>
    <xf numFmtId="164" fontId="23" fillId="3" borderId="1" xfId="5" applyFont="1" applyFill="1" applyBorder="1" applyAlignment="1">
      <alignment horizontal="center" vertical="center"/>
    </xf>
    <xf numFmtId="164" fontId="23" fillId="0" borderId="1" xfId="5" applyFont="1" applyFill="1" applyBorder="1" applyAlignment="1">
      <alignment horizontal="center" vertical="center" wrapText="1"/>
    </xf>
    <xf numFmtId="43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43" fontId="26" fillId="3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/>
    </xf>
    <xf numFmtId="49" fontId="9" fillId="0" borderId="5" xfId="0" applyNumberFormat="1" applyFont="1" applyFill="1" applyBorder="1" applyAlignment="1">
      <alignment horizontal="center"/>
    </xf>
    <xf numFmtId="0" fontId="6" fillId="0" borderId="2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left"/>
    </xf>
    <xf numFmtId="43" fontId="6" fillId="0" borderId="16" xfId="0" applyNumberFormat="1" applyFont="1" applyFill="1" applyBorder="1" applyAlignment="1">
      <alignment horizontal="center" vertical="center" wrapText="1"/>
    </xf>
    <xf numFmtId="43" fontId="26" fillId="3" borderId="1" xfId="5" applyNumberFormat="1" applyFont="1" applyFill="1" applyBorder="1" applyAlignment="1">
      <alignment horizontal="center" vertical="center" wrapText="1"/>
    </xf>
    <xf numFmtId="43" fontId="10" fillId="3" borderId="1" xfId="5" applyNumberFormat="1" applyFont="1" applyFill="1" applyBorder="1" applyAlignment="1">
      <alignment horizontal="center" vertical="center" wrapText="1"/>
    </xf>
    <xf numFmtId="43" fontId="11" fillId="3" borderId="16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 vertical="center" textRotation="90" wrapText="1"/>
    </xf>
    <xf numFmtId="0" fontId="4" fillId="0" borderId="16" xfId="0" applyNumberFormat="1" applyFont="1" applyFill="1" applyBorder="1" applyAlignment="1">
      <alignment horizontal="center" vertical="center" textRotation="90" wrapText="1"/>
    </xf>
    <xf numFmtId="0" fontId="4" fillId="0" borderId="16" xfId="0" applyNumberFormat="1" applyFont="1" applyBorder="1" applyAlignment="1">
      <alignment horizontal="center" vertical="top"/>
    </xf>
    <xf numFmtId="0" fontId="4" fillId="0" borderId="16" xfId="0" applyNumberFormat="1" applyFont="1" applyFill="1" applyBorder="1" applyAlignment="1">
      <alignment horizontal="center" vertical="top"/>
    </xf>
    <xf numFmtId="0" fontId="0" fillId="0" borderId="0" xfId="0" applyFill="1"/>
    <xf numFmtId="0" fontId="4" fillId="0" borderId="16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Fill="1" applyBorder="1" applyAlignment="1"/>
    <xf numFmtId="43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43" fontId="7" fillId="2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/>
    </xf>
    <xf numFmtId="43" fontId="13" fillId="3" borderId="1" xfId="0" applyNumberFormat="1" applyFont="1" applyFill="1" applyBorder="1" applyAlignment="1">
      <alignment horizontal="center" vertical="center" wrapText="1"/>
    </xf>
    <xf numFmtId="164" fontId="25" fillId="3" borderId="1" xfId="5" applyFont="1" applyFill="1" applyBorder="1" applyAlignment="1">
      <alignment horizontal="center" vertical="center" wrapText="1"/>
    </xf>
    <xf numFmtId="164" fontId="23" fillId="0" borderId="1" xfId="5" applyNumberFormat="1" applyFont="1" applyFill="1" applyBorder="1" applyAlignment="1">
      <alignment horizontal="center" vertical="center" wrapText="1"/>
    </xf>
    <xf numFmtId="164" fontId="6" fillId="0" borderId="1" xfId="5" applyNumberFormat="1" applyFont="1" applyFill="1" applyBorder="1" applyAlignment="1">
      <alignment horizontal="center" vertical="center" wrapText="1"/>
    </xf>
    <xf numFmtId="43" fontId="23" fillId="3" borderId="16" xfId="0" applyNumberFormat="1" applyFont="1" applyFill="1" applyBorder="1" applyAlignment="1">
      <alignment horizontal="center" vertical="center" wrapText="1"/>
    </xf>
    <xf numFmtId="164" fontId="27" fillId="0" borderId="1" xfId="5" applyNumberFormat="1" applyFont="1" applyFill="1" applyBorder="1" applyAlignment="1">
      <alignment horizontal="center" vertical="center" wrapText="1"/>
    </xf>
    <xf numFmtId="43" fontId="28" fillId="3" borderId="1" xfId="5" applyNumberFormat="1" applyFont="1" applyFill="1" applyBorder="1" applyAlignment="1">
      <alignment horizontal="center" vertical="center" wrapText="1"/>
    </xf>
    <xf numFmtId="43" fontId="4" fillId="0" borderId="1" xfId="5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7" fillId="0" borderId="0" xfId="7" applyFont="1" applyFill="1"/>
    <xf numFmtId="0" fontId="2" fillId="0" borderId="0" xfId="7" applyFont="1" applyFill="1"/>
    <xf numFmtId="0" fontId="2" fillId="0" borderId="0" xfId="0" applyNumberFormat="1" applyFont="1" applyFill="1" applyBorder="1" applyAlignment="1">
      <alignment horizontal="left" vertical="center"/>
    </xf>
    <xf numFmtId="2" fontId="7" fillId="0" borderId="0" xfId="0" applyNumberFormat="1" applyFont="1" applyFill="1" applyAlignment="1">
      <alignment vertical="top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  <xf numFmtId="0" fontId="29" fillId="0" borderId="0" xfId="0" applyNumberFormat="1" applyFont="1" applyFill="1" applyBorder="1" applyAlignment="1">
      <alignment horizontal="left"/>
    </xf>
    <xf numFmtId="0" fontId="29" fillId="0" borderId="0" xfId="0" applyNumberFormat="1" applyFont="1" applyFill="1" applyBorder="1" applyAlignment="1">
      <alignment horizontal="right"/>
    </xf>
    <xf numFmtId="0" fontId="29" fillId="0" borderId="0" xfId="0" applyNumberFormat="1" applyFont="1" applyFill="1" applyBorder="1" applyAlignment="1">
      <alignment wrapText="1"/>
    </xf>
    <xf numFmtId="49" fontId="30" fillId="0" borderId="5" xfId="0" applyNumberFormat="1" applyFont="1" applyFill="1" applyBorder="1" applyAlignment="1">
      <alignment horizontal="center"/>
    </xf>
    <xf numFmtId="0" fontId="2" fillId="2" borderId="0" xfId="7" applyFont="1" applyFill="1"/>
    <xf numFmtId="0" fontId="4" fillId="0" borderId="0" xfId="0" applyNumberFormat="1" applyFont="1" applyFill="1" applyBorder="1" applyAlignment="1">
      <alignment horizontal="left" indent="1"/>
    </xf>
    <xf numFmtId="0" fontId="2" fillId="0" borderId="21" xfId="0" applyNumberFormat="1" applyFont="1" applyFill="1" applyBorder="1" applyAlignment="1">
      <alignment horizontal="center" vertical="center"/>
    </xf>
    <xf numFmtId="0" fontId="31" fillId="0" borderId="34" xfId="0" applyNumberFormat="1" applyFont="1" applyFill="1" applyBorder="1" applyAlignment="1">
      <alignment horizontal="center" vertical="center"/>
    </xf>
    <xf numFmtId="0" fontId="31" fillId="0" borderId="35" xfId="0" applyNumberFormat="1" applyFont="1" applyFill="1" applyBorder="1" applyAlignment="1">
      <alignment horizontal="center" vertical="center"/>
    </xf>
    <xf numFmtId="0" fontId="31" fillId="0" borderId="36" xfId="0" applyNumberFormat="1" applyFont="1" applyFill="1" applyBorder="1" applyAlignment="1">
      <alignment horizontal="center" vertical="center"/>
    </xf>
    <xf numFmtId="0" fontId="31" fillId="0" borderId="37" xfId="0" applyNumberFormat="1" applyFont="1" applyFill="1" applyBorder="1" applyAlignment="1">
      <alignment horizontal="center" vertical="center"/>
    </xf>
    <xf numFmtId="0" fontId="31" fillId="0" borderId="38" xfId="0" applyNumberFormat="1" applyFont="1" applyFill="1" applyBorder="1" applyAlignment="1">
      <alignment horizontal="center" vertical="center"/>
    </xf>
    <xf numFmtId="0" fontId="31" fillId="0" borderId="39" xfId="0" applyNumberFormat="1" applyFont="1" applyFill="1" applyBorder="1" applyAlignment="1">
      <alignment horizontal="center" vertical="center"/>
    </xf>
    <xf numFmtId="0" fontId="2" fillId="2" borderId="0" xfId="7" applyFont="1" applyFill="1" applyAlignment="1">
      <alignment vertical="center"/>
    </xf>
    <xf numFmtId="0" fontId="31" fillId="2" borderId="43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1"/>
    </xf>
    <xf numFmtId="0" fontId="2" fillId="2" borderId="49" xfId="7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indent="3"/>
    </xf>
    <xf numFmtId="0" fontId="2" fillId="2" borderId="49" xfId="7" applyFont="1" applyFill="1" applyBorder="1" applyAlignment="1">
      <alignment horizontal="left" vertical="center" wrapText="1" indent="3"/>
    </xf>
    <xf numFmtId="0" fontId="31" fillId="2" borderId="49" xfId="0" applyFont="1" applyFill="1" applyBorder="1" applyAlignment="1">
      <alignment horizontal="left" vertical="center" wrapText="1" indent="1"/>
    </xf>
    <xf numFmtId="0" fontId="2" fillId="2" borderId="49" xfId="7" applyFont="1" applyFill="1" applyBorder="1" applyAlignment="1">
      <alignment horizontal="left" vertical="center" wrapText="1" indent="5"/>
    </xf>
    <xf numFmtId="0" fontId="2" fillId="2" borderId="49" xfId="0" applyFont="1" applyFill="1" applyBorder="1" applyAlignment="1">
      <alignment horizontal="left" vertical="center" wrapText="1" indent="7"/>
    </xf>
    <xf numFmtId="0" fontId="31" fillId="2" borderId="43" xfId="0" applyFont="1" applyFill="1" applyBorder="1" applyAlignment="1">
      <alignment horizontal="left" vertical="center" wrapText="1" indent="1"/>
    </xf>
    <xf numFmtId="0" fontId="2" fillId="2" borderId="56" xfId="7" applyFont="1" applyFill="1" applyBorder="1" applyAlignment="1">
      <alignment horizontal="left" vertical="center" indent="3"/>
    </xf>
    <xf numFmtId="0" fontId="31" fillId="2" borderId="49" xfId="0" applyFont="1" applyFill="1" applyBorder="1" applyAlignment="1">
      <alignment vertical="center" wrapText="1"/>
    </xf>
    <xf numFmtId="0" fontId="31" fillId="2" borderId="49" xfId="7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horizontal="left" vertical="center" wrapText="1" indent="1"/>
    </xf>
    <xf numFmtId="0" fontId="2" fillId="0" borderId="49" xfId="0" applyFont="1" applyFill="1" applyBorder="1" applyAlignment="1">
      <alignment horizontal="left" vertical="center" wrapText="1" indent="1"/>
    </xf>
    <xf numFmtId="0" fontId="31" fillId="2" borderId="56" xfId="0" applyFont="1" applyFill="1" applyBorder="1" applyAlignment="1">
      <alignment horizontal="left" vertical="center" wrapText="1" indent="1"/>
    </xf>
    <xf numFmtId="0" fontId="2" fillId="2" borderId="49" xfId="0" applyFont="1" applyFill="1" applyBorder="1" applyAlignment="1">
      <alignment vertical="center" wrapText="1"/>
    </xf>
    <xf numFmtId="0" fontId="2" fillId="2" borderId="49" xfId="7" applyFont="1" applyFill="1" applyBorder="1" applyAlignment="1">
      <alignment horizontal="left" vertical="center" indent="5"/>
    </xf>
    <xf numFmtId="0" fontId="2" fillId="2" borderId="56" xfId="7" applyFont="1" applyFill="1" applyBorder="1" applyAlignment="1">
      <alignment horizontal="left" vertical="center" indent="5"/>
    </xf>
    <xf numFmtId="0" fontId="2" fillId="2" borderId="43" xfId="0" applyFont="1" applyFill="1" applyBorder="1" applyAlignment="1">
      <alignment vertical="center" wrapText="1"/>
    </xf>
    <xf numFmtId="0" fontId="2" fillId="2" borderId="54" xfId="0" applyFont="1" applyFill="1" applyBorder="1" applyAlignment="1">
      <alignment vertical="center" wrapText="1"/>
    </xf>
    <xf numFmtId="0" fontId="2" fillId="2" borderId="56" xfId="0" applyFont="1" applyFill="1" applyBorder="1" applyAlignment="1">
      <alignment vertical="center" wrapText="1"/>
    </xf>
    <xf numFmtId="4" fontId="2" fillId="2" borderId="0" xfId="7" applyNumberFormat="1" applyFont="1" applyFill="1"/>
    <xf numFmtId="0" fontId="31" fillId="2" borderId="49" xfId="0" applyFont="1" applyFill="1" applyBorder="1" applyAlignment="1">
      <alignment vertical="center"/>
    </xf>
    <xf numFmtId="0" fontId="2" fillId="2" borderId="49" xfId="7" applyFont="1" applyFill="1" applyBorder="1" applyAlignment="1">
      <alignment horizontal="left" vertical="center" indent="7"/>
    </xf>
    <xf numFmtId="0" fontId="2" fillId="2" borderId="56" xfId="7" applyFont="1" applyFill="1" applyBorder="1" applyAlignment="1">
      <alignment horizontal="left" vertical="center" wrapText="1" indent="3"/>
    </xf>
    <xf numFmtId="49" fontId="7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wrapText="1"/>
    </xf>
    <xf numFmtId="0" fontId="7" fillId="2" borderId="0" xfId="7" applyFont="1" applyFill="1" applyAlignment="1">
      <alignment horizontal="center" vertical="center" wrapText="1"/>
    </xf>
    <xf numFmtId="49" fontId="7" fillId="2" borderId="0" xfId="7" applyNumberFormat="1" applyFont="1" applyFill="1" applyAlignment="1">
      <alignment horizontal="left" vertical="center"/>
    </xf>
    <xf numFmtId="0" fontId="7" fillId="0" borderId="0" xfId="7" applyNumberFormat="1" applyFont="1" applyFill="1" applyAlignment="1">
      <alignment horizontal="left" vertical="top" wrapText="1"/>
    </xf>
    <xf numFmtId="49" fontId="7" fillId="0" borderId="0" xfId="7" applyNumberFormat="1" applyFont="1" applyFill="1" applyAlignment="1">
      <alignment horizontal="center" vertical="center"/>
    </xf>
    <xf numFmtId="0" fontId="2" fillId="0" borderId="0" xfId="7" applyFont="1" applyFill="1" applyAlignment="1">
      <alignment wrapText="1"/>
    </xf>
    <xf numFmtId="0" fontId="7" fillId="0" borderId="0" xfId="7" applyFont="1" applyFill="1" applyAlignment="1">
      <alignment horizontal="center" vertical="center" wrapText="1"/>
    </xf>
    <xf numFmtId="0" fontId="2" fillId="2" borderId="72" xfId="0" applyFont="1" applyFill="1" applyBorder="1" applyAlignment="1">
      <alignment vertical="center" wrapText="1"/>
    </xf>
    <xf numFmtId="0" fontId="2" fillId="2" borderId="72" xfId="0" applyFont="1" applyFill="1" applyBorder="1" applyAlignment="1">
      <alignment horizontal="left" vertical="center" wrapText="1" indent="1"/>
    </xf>
    <xf numFmtId="49" fontId="13" fillId="2" borderId="73" xfId="7" applyNumberFormat="1" applyFont="1" applyFill="1" applyBorder="1" applyAlignment="1">
      <alignment horizontal="left" vertical="center"/>
    </xf>
    <xf numFmtId="164" fontId="32" fillId="0" borderId="58" xfId="5" applyFont="1" applyFill="1" applyBorder="1" applyAlignment="1">
      <alignment horizontal="center" vertical="center"/>
    </xf>
    <xf numFmtId="164" fontId="32" fillId="0" borderId="59" xfId="5" applyFont="1" applyFill="1" applyBorder="1" applyAlignment="1">
      <alignment horizontal="center" vertical="center"/>
    </xf>
    <xf numFmtId="164" fontId="32" fillId="0" borderId="56" xfId="5" applyFont="1" applyFill="1" applyBorder="1" applyAlignment="1">
      <alignment horizontal="center" vertical="center"/>
    </xf>
    <xf numFmtId="0" fontId="32" fillId="0" borderId="74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/>
    </xf>
    <xf numFmtId="0" fontId="32" fillId="0" borderId="75" xfId="0" applyNumberFormat="1" applyFont="1" applyFill="1" applyBorder="1" applyAlignment="1">
      <alignment horizontal="center" vertical="center" wrapText="1"/>
    </xf>
    <xf numFmtId="0" fontId="32" fillId="0" borderId="76" xfId="0" applyNumberFormat="1" applyFont="1" applyFill="1" applyBorder="1" applyAlignment="1">
      <alignment horizontal="center" vertical="center" wrapText="1"/>
    </xf>
    <xf numFmtId="4" fontId="33" fillId="2" borderId="52" xfId="7" applyNumberFormat="1" applyFont="1" applyFill="1" applyBorder="1" applyAlignment="1">
      <alignment horizontal="right" vertical="center" wrapText="1"/>
    </xf>
    <xf numFmtId="4" fontId="33" fillId="2" borderId="3" xfId="7" applyNumberFormat="1" applyFont="1" applyFill="1" applyBorder="1" applyAlignment="1">
      <alignment horizontal="right" vertical="center" wrapText="1"/>
    </xf>
    <xf numFmtId="4" fontId="33" fillId="2" borderId="54" xfId="7" applyNumberFormat="1" applyFont="1" applyFill="1" applyBorder="1" applyAlignment="1">
      <alignment horizontal="right" vertical="center" wrapText="1"/>
    </xf>
    <xf numFmtId="4" fontId="33" fillId="2" borderId="50" xfId="7" applyNumberFormat="1" applyFont="1" applyFill="1" applyBorder="1" applyAlignment="1">
      <alignment horizontal="right" vertical="center" wrapText="1"/>
    </xf>
    <xf numFmtId="4" fontId="33" fillId="2" borderId="70" xfId="7" applyNumberFormat="1" applyFont="1" applyFill="1" applyBorder="1" applyAlignment="1">
      <alignment horizontal="right" vertical="center" wrapText="1"/>
    </xf>
    <xf numFmtId="4" fontId="33" fillId="2" borderId="49" xfId="7" applyNumberFormat="1" applyFont="1" applyFill="1" applyBorder="1" applyAlignment="1">
      <alignment horizontal="right" vertical="center" wrapText="1"/>
    </xf>
    <xf numFmtId="4" fontId="32" fillId="2" borderId="50" xfId="7" applyNumberFormat="1" applyFont="1" applyFill="1" applyBorder="1" applyAlignment="1">
      <alignment horizontal="right" vertical="center" wrapText="1"/>
    </xf>
    <xf numFmtId="4" fontId="32" fillId="2" borderId="70" xfId="7" applyNumberFormat="1" applyFont="1" applyFill="1" applyBorder="1" applyAlignment="1">
      <alignment horizontal="right" vertical="center" wrapText="1"/>
    </xf>
    <xf numFmtId="4" fontId="32" fillId="2" borderId="49" xfId="7" applyNumberFormat="1" applyFont="1" applyFill="1" applyBorder="1" applyAlignment="1">
      <alignment horizontal="right" vertical="center" wrapText="1"/>
    </xf>
    <xf numFmtId="4" fontId="32" fillId="2" borderId="74" xfId="7" applyNumberFormat="1" applyFont="1" applyFill="1" applyBorder="1" applyAlignment="1">
      <alignment horizontal="right" vertical="center" wrapText="1"/>
    </xf>
    <xf numFmtId="4" fontId="32" fillId="2" borderId="75" xfId="7" applyNumberFormat="1" applyFont="1" applyFill="1" applyBorder="1" applyAlignment="1">
      <alignment horizontal="right" vertical="center" wrapText="1"/>
    </xf>
    <xf numFmtId="4" fontId="32" fillId="2" borderId="72" xfId="7" applyNumberFormat="1" applyFont="1" applyFill="1" applyBorder="1" applyAlignment="1">
      <alignment horizontal="right" vertical="center" wrapText="1"/>
    </xf>
    <xf numFmtId="4" fontId="32" fillId="2" borderId="45" xfId="7" applyNumberFormat="1" applyFont="1" applyFill="1" applyBorder="1" applyAlignment="1">
      <alignment horizontal="right"/>
    </xf>
    <xf numFmtId="4" fontId="32" fillId="2" borderId="46" xfId="7" applyNumberFormat="1" applyFont="1" applyFill="1" applyBorder="1" applyAlignment="1">
      <alignment horizontal="right"/>
    </xf>
    <xf numFmtId="4" fontId="32" fillId="2" borderId="43" xfId="7" applyNumberFormat="1" applyFont="1" applyFill="1" applyBorder="1" applyAlignment="1">
      <alignment horizontal="right"/>
    </xf>
    <xf numFmtId="4" fontId="33" fillId="2" borderId="50" xfId="7" applyNumberFormat="1" applyFont="1" applyFill="1" applyBorder="1" applyAlignment="1">
      <alignment horizontal="right" vertical="center"/>
    </xf>
    <xf numFmtId="4" fontId="33" fillId="2" borderId="70" xfId="7" applyNumberFormat="1" applyFont="1" applyFill="1" applyBorder="1" applyAlignment="1">
      <alignment horizontal="right" vertical="center"/>
    </xf>
    <xf numFmtId="4" fontId="33" fillId="2" borderId="49" xfId="7" applyNumberFormat="1" applyFont="1" applyFill="1" applyBorder="1" applyAlignment="1">
      <alignment horizontal="right" vertical="center"/>
    </xf>
    <xf numFmtId="4" fontId="32" fillId="2" borderId="50" xfId="7" applyNumberFormat="1" applyFont="1" applyFill="1" applyBorder="1" applyAlignment="1">
      <alignment horizontal="right"/>
    </xf>
    <xf numFmtId="4" fontId="32" fillId="2" borderId="70" xfId="7" applyNumberFormat="1" applyFont="1" applyFill="1" applyBorder="1" applyAlignment="1">
      <alignment horizontal="right"/>
    </xf>
    <xf numFmtId="4" fontId="32" fillId="2" borderId="49" xfId="7" applyNumberFormat="1" applyFont="1" applyFill="1" applyBorder="1" applyAlignment="1">
      <alignment horizontal="right"/>
    </xf>
    <xf numFmtId="4" fontId="32" fillId="2" borderId="58" xfId="7" applyNumberFormat="1" applyFont="1" applyFill="1" applyBorder="1" applyAlignment="1">
      <alignment horizontal="right"/>
    </xf>
    <xf numFmtId="4" fontId="32" fillId="2" borderId="59" xfId="7" applyNumberFormat="1" applyFont="1" applyFill="1" applyBorder="1" applyAlignment="1">
      <alignment horizontal="right"/>
    </xf>
    <xf numFmtId="4" fontId="32" fillId="2" borderId="56" xfId="7" applyNumberFormat="1" applyFont="1" applyFill="1" applyBorder="1" applyAlignment="1">
      <alignment horizontal="right"/>
    </xf>
    <xf numFmtId="4" fontId="33" fillId="2" borderId="45" xfId="0" applyNumberFormat="1" applyFont="1" applyFill="1" applyBorder="1" applyAlignment="1">
      <alignment vertical="center"/>
    </xf>
    <xf numFmtId="4" fontId="33" fillId="2" borderId="46" xfId="0" applyNumberFormat="1" applyFont="1" applyFill="1" applyBorder="1" applyAlignment="1">
      <alignment vertical="center"/>
    </xf>
    <xf numFmtId="4" fontId="33" fillId="2" borderId="43" xfId="0" applyNumberFormat="1" applyFont="1" applyFill="1" applyBorder="1" applyAlignment="1">
      <alignment vertical="center"/>
    </xf>
    <xf numFmtId="4" fontId="32" fillId="2" borderId="50" xfId="0" applyNumberFormat="1" applyFont="1" applyFill="1" applyBorder="1" applyAlignment="1">
      <alignment vertical="center"/>
    </xf>
    <xf numFmtId="4" fontId="32" fillId="2" borderId="49" xfId="0" applyNumberFormat="1" applyFont="1" applyFill="1" applyBorder="1" applyAlignment="1">
      <alignment vertical="center"/>
    </xf>
    <xf numFmtId="4" fontId="33" fillId="2" borderId="50" xfId="0" applyNumberFormat="1" applyFont="1" applyFill="1" applyBorder="1" applyAlignment="1">
      <alignment vertical="center"/>
    </xf>
    <xf numFmtId="4" fontId="33" fillId="2" borderId="49" xfId="0" applyNumberFormat="1" applyFont="1" applyFill="1" applyBorder="1" applyAlignment="1">
      <alignment vertical="center"/>
    </xf>
    <xf numFmtId="4" fontId="32" fillId="2" borderId="49" xfId="7" applyNumberFormat="1" applyFont="1" applyFill="1" applyBorder="1" applyAlignment="1">
      <alignment vertical="center"/>
    </xf>
    <xf numFmtId="4" fontId="32" fillId="2" borderId="54" xfId="0" applyNumberFormat="1" applyFont="1" applyFill="1" applyBorder="1" applyAlignment="1">
      <alignment vertical="center"/>
    </xf>
    <xf numFmtId="4" fontId="32" fillId="0" borderId="49" xfId="7" applyNumberFormat="1" applyFont="1" applyFill="1" applyBorder="1" applyAlignment="1">
      <alignment vertical="center"/>
    </xf>
    <xf numFmtId="4" fontId="33" fillId="2" borderId="49" xfId="7" applyNumberFormat="1" applyFont="1" applyFill="1" applyBorder="1" applyAlignment="1">
      <alignment vertical="center"/>
    </xf>
    <xf numFmtId="4" fontId="33" fillId="0" borderId="49" xfId="7" applyNumberFormat="1" applyFont="1" applyFill="1" applyBorder="1" applyAlignment="1">
      <alignment vertical="center"/>
    </xf>
    <xf numFmtId="4" fontId="33" fillId="2" borderId="32" xfId="0" applyNumberFormat="1" applyFont="1" applyFill="1" applyBorder="1" applyAlignment="1">
      <alignment vertical="center"/>
    </xf>
    <xf numFmtId="4" fontId="32" fillId="2" borderId="58" xfId="0" applyNumberFormat="1" applyFont="1" applyFill="1" applyBorder="1" applyAlignment="1">
      <alignment vertical="center"/>
    </xf>
    <xf numFmtId="4" fontId="32" fillId="2" borderId="59" xfId="0" applyNumberFormat="1" applyFont="1" applyFill="1" applyBorder="1" applyAlignment="1">
      <alignment vertical="center"/>
    </xf>
    <xf numFmtId="4" fontId="32" fillId="2" borderId="56" xfId="0" applyNumberFormat="1" applyFont="1" applyFill="1" applyBorder="1" applyAlignment="1">
      <alignment vertical="center"/>
    </xf>
    <xf numFmtId="4" fontId="33" fillId="2" borderId="54" xfId="0" applyNumberFormat="1" applyFont="1" applyFill="1" applyBorder="1" applyAlignment="1">
      <alignment vertical="center"/>
    </xf>
    <xf numFmtId="4" fontId="32" fillId="0" borderId="50" xfId="0" applyNumberFormat="1" applyFont="1" applyFill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56" xfId="0" applyNumberFormat="1" applyFont="1" applyFill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2" borderId="56" xfId="0" applyNumberFormat="1" applyFont="1" applyFill="1" applyBorder="1" applyAlignment="1">
      <alignment vertical="center"/>
    </xf>
    <xf numFmtId="4" fontId="32" fillId="0" borderId="70" xfId="0" applyNumberFormat="1" applyFont="1" applyFill="1" applyBorder="1" applyAlignment="1">
      <alignment vertical="center"/>
    </xf>
    <xf numFmtId="4" fontId="32" fillId="2" borderId="70" xfId="0" applyNumberFormat="1" applyFont="1" applyFill="1" applyBorder="1" applyAlignment="1">
      <alignment vertical="center"/>
    </xf>
    <xf numFmtId="4" fontId="33" fillId="2" borderId="70" xfId="0" applyNumberFormat="1" applyFont="1" applyFill="1" applyBorder="1" applyAlignment="1">
      <alignment vertical="center"/>
    </xf>
    <xf numFmtId="4" fontId="32" fillId="2" borderId="74" xfId="0" applyNumberFormat="1" applyFont="1" applyFill="1" applyBorder="1" applyAlignment="1">
      <alignment vertical="center"/>
    </xf>
    <xf numFmtId="4" fontId="32" fillId="2" borderId="75" xfId="0" applyNumberFormat="1" applyFont="1" applyFill="1" applyBorder="1" applyAlignment="1">
      <alignment vertical="center"/>
    </xf>
    <xf numFmtId="4" fontId="32" fillId="2" borderId="72" xfId="0" applyNumberFormat="1" applyFont="1" applyFill="1" applyBorder="1" applyAlignment="1">
      <alignment vertical="center"/>
    </xf>
    <xf numFmtId="2" fontId="32" fillId="2" borderId="50" xfId="0" applyNumberFormat="1" applyFont="1" applyFill="1" applyBorder="1" applyAlignment="1">
      <alignment vertical="center"/>
    </xf>
    <xf numFmtId="2" fontId="32" fillId="2" borderId="70" xfId="0" applyNumberFormat="1" applyFont="1" applyFill="1" applyBorder="1" applyAlignment="1">
      <alignment vertical="center"/>
    </xf>
    <xf numFmtId="2" fontId="32" fillId="2" borderId="49" xfId="0" applyNumberFormat="1" applyFont="1" applyFill="1" applyBorder="1" applyAlignment="1">
      <alignment vertical="center"/>
    </xf>
    <xf numFmtId="181" fontId="33" fillId="2" borderId="50" xfId="0" applyNumberFormat="1" applyFont="1" applyFill="1" applyBorder="1" applyAlignment="1">
      <alignment vertical="center"/>
    </xf>
    <xf numFmtId="181" fontId="33" fillId="2" borderId="70" xfId="0" applyNumberFormat="1" applyFont="1" applyFill="1" applyBorder="1" applyAlignment="1">
      <alignment vertical="center"/>
    </xf>
    <xf numFmtId="181" fontId="33" fillId="2" borderId="49" xfId="0" applyNumberFormat="1" applyFont="1" applyFill="1" applyBorder="1" applyAlignment="1">
      <alignment vertical="center"/>
    </xf>
    <xf numFmtId="0" fontId="32" fillId="2" borderId="50" xfId="0" applyFont="1" applyFill="1" applyBorder="1" applyAlignment="1">
      <alignment vertical="center"/>
    </xf>
    <xf numFmtId="0" fontId="32" fillId="2" borderId="70" xfId="0" applyFont="1" applyFill="1" applyBorder="1" applyAlignment="1">
      <alignment vertical="center"/>
    </xf>
    <xf numFmtId="0" fontId="32" fillId="2" borderId="49" xfId="0" applyFont="1" applyFill="1" applyBorder="1" applyAlignment="1">
      <alignment vertical="center"/>
    </xf>
    <xf numFmtId="181" fontId="32" fillId="2" borderId="50" xfId="0" applyNumberFormat="1" applyFont="1" applyFill="1" applyBorder="1" applyAlignment="1">
      <alignment vertical="center"/>
    </xf>
    <xf numFmtId="181" fontId="32" fillId="2" borderId="70" xfId="0" applyNumberFormat="1" applyFont="1" applyFill="1" applyBorder="1" applyAlignment="1">
      <alignment vertical="center"/>
    </xf>
    <xf numFmtId="181" fontId="32" fillId="2" borderId="49" xfId="0" applyNumberFormat="1" applyFont="1" applyFill="1" applyBorder="1" applyAlignment="1">
      <alignment vertical="center"/>
    </xf>
    <xf numFmtId="0" fontId="2" fillId="2" borderId="43" xfId="7" applyFont="1" applyFill="1" applyBorder="1" applyAlignment="1">
      <alignment horizontal="center" vertical="center" wrapText="1"/>
    </xf>
    <xf numFmtId="0" fontId="2" fillId="2" borderId="44" xfId="7" applyFont="1" applyFill="1" applyBorder="1" applyAlignment="1">
      <alignment horizontal="center" vertical="center" wrapText="1"/>
    </xf>
    <xf numFmtId="0" fontId="2" fillId="2" borderId="49" xfId="7" applyFont="1" applyFill="1" applyBorder="1" applyAlignment="1">
      <alignment horizontal="center" vertical="center" wrapText="1"/>
    </xf>
    <xf numFmtId="0" fontId="2" fillId="2" borderId="69" xfId="7" applyFont="1" applyFill="1" applyBorder="1" applyAlignment="1">
      <alignment horizontal="center" vertical="center" wrapText="1"/>
    </xf>
    <xf numFmtId="49" fontId="31" fillId="2" borderId="27" xfId="0" applyNumberFormat="1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/>
    </xf>
    <xf numFmtId="49" fontId="2" fillId="2" borderId="48" xfId="0" applyNumberFormat="1" applyFont="1" applyFill="1" applyBorder="1" applyAlignment="1">
      <alignment horizontal="center" vertical="center"/>
    </xf>
    <xf numFmtId="49" fontId="31" fillId="2" borderId="48" xfId="0" applyNumberFormat="1" applyFont="1" applyFill="1" applyBorder="1" applyAlignment="1">
      <alignment horizontal="center" vertical="center"/>
    </xf>
    <xf numFmtId="49" fontId="2" fillId="2" borderId="55" xfId="0" applyNumberFormat="1" applyFont="1" applyFill="1" applyBorder="1" applyAlignment="1">
      <alignment horizontal="center" vertical="center"/>
    </xf>
    <xf numFmtId="0" fontId="2" fillId="2" borderId="57" xfId="7" applyFont="1" applyFill="1" applyBorder="1" applyAlignment="1">
      <alignment horizontal="center" vertical="center"/>
    </xf>
    <xf numFmtId="49" fontId="31" fillId="2" borderId="61" xfId="0" applyNumberFormat="1" applyFont="1" applyFill="1" applyBorder="1" applyAlignment="1">
      <alignment horizontal="center" vertical="center"/>
    </xf>
    <xf numFmtId="0" fontId="31" fillId="2" borderId="5" xfId="7" applyFont="1" applyFill="1" applyBorder="1" applyAlignment="1">
      <alignment horizontal="center" vertical="center"/>
    </xf>
    <xf numFmtId="49" fontId="2" fillId="0" borderId="48" xfId="0" applyNumberFormat="1" applyFont="1" applyFill="1" applyBorder="1" applyAlignment="1">
      <alignment horizontal="center" vertical="center"/>
    </xf>
    <xf numFmtId="49" fontId="2" fillId="0" borderId="55" xfId="0" applyNumberFormat="1" applyFont="1" applyFill="1" applyBorder="1" applyAlignment="1">
      <alignment horizontal="center" vertical="center"/>
    </xf>
    <xf numFmtId="0" fontId="2" fillId="0" borderId="57" xfId="7" applyFont="1" applyFill="1" applyBorder="1" applyAlignment="1">
      <alignment horizontal="center" vertical="center"/>
    </xf>
    <xf numFmtId="49" fontId="31" fillId="2" borderId="55" xfId="0" applyNumberFormat="1" applyFont="1" applyFill="1" applyBorder="1" applyAlignment="1">
      <alignment horizontal="center" vertical="center"/>
    </xf>
    <xf numFmtId="0" fontId="31" fillId="2" borderId="57" xfId="7" applyFont="1" applyFill="1" applyBorder="1" applyAlignment="1">
      <alignment horizontal="center" vertical="center"/>
    </xf>
    <xf numFmtId="0" fontId="2" fillId="2" borderId="69" xfId="7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/>
    </xf>
    <xf numFmtId="49" fontId="2" fillId="2" borderId="71" xfId="0" applyNumberFormat="1" applyFont="1" applyFill="1" applyBorder="1" applyAlignment="1">
      <alignment horizontal="center" vertical="center"/>
    </xf>
    <xf numFmtId="0" fontId="2" fillId="2" borderId="73" xfId="7" applyFont="1" applyFill="1" applyBorder="1" applyAlignment="1">
      <alignment horizontal="center" vertical="center"/>
    </xf>
    <xf numFmtId="49" fontId="2" fillId="2" borderId="61" xfId="0" applyNumberFormat="1" applyFont="1" applyFill="1" applyBorder="1" applyAlignment="1">
      <alignment horizontal="center" vertical="center"/>
    </xf>
    <xf numFmtId="0" fontId="2" fillId="2" borderId="5" xfId="7" applyFont="1" applyFill="1" applyBorder="1" applyAlignment="1">
      <alignment horizontal="center" vertical="center"/>
    </xf>
    <xf numFmtId="0" fontId="32" fillId="2" borderId="52" xfId="0" applyFont="1" applyFill="1" applyBorder="1" applyAlignment="1">
      <alignment horizontal="center" vertical="center"/>
    </xf>
    <xf numFmtId="0" fontId="32" fillId="2" borderId="3" xfId="0" applyFont="1" applyFill="1" applyBorder="1" applyAlignment="1">
      <alignment horizontal="center" vertical="center"/>
    </xf>
    <xf numFmtId="0" fontId="32" fillId="2" borderId="54" xfId="0" applyFont="1" applyFill="1" applyBorder="1" applyAlignment="1">
      <alignment horizontal="center" vertical="center"/>
    </xf>
    <xf numFmtId="0" fontId="32" fillId="2" borderId="50" xfId="0" applyFont="1" applyFill="1" applyBorder="1"/>
    <xf numFmtId="0" fontId="32" fillId="2" borderId="70" xfId="0" applyFont="1" applyFill="1" applyBorder="1"/>
    <xf numFmtId="0" fontId="32" fillId="2" borderId="49" xfId="0" applyFont="1" applyFill="1" applyBorder="1"/>
    <xf numFmtId="0" fontId="32" fillId="2" borderId="50" xfId="0" applyFont="1" applyFill="1" applyBorder="1" applyAlignment="1">
      <alignment horizontal="center" vertical="center"/>
    </xf>
    <xf numFmtId="0" fontId="32" fillId="2" borderId="70" xfId="0" applyFont="1" applyFill="1" applyBorder="1" applyAlignment="1">
      <alignment horizontal="center" vertical="center"/>
    </xf>
    <xf numFmtId="0" fontId="32" fillId="2" borderId="49" xfId="0" applyFont="1" applyFill="1" applyBorder="1" applyAlignment="1">
      <alignment horizontal="center" vertical="center"/>
    </xf>
    <xf numFmtId="4" fontId="32" fillId="2" borderId="49" xfId="0" applyNumberFormat="1" applyFont="1" applyFill="1" applyBorder="1"/>
    <xf numFmtId="4" fontId="32" fillId="0" borderId="49" xfId="0" applyNumberFormat="1" applyFont="1" applyFill="1" applyBorder="1"/>
    <xf numFmtId="0" fontId="2" fillId="2" borderId="69" xfId="0" applyFont="1" applyFill="1" applyBorder="1" applyAlignment="1">
      <alignment horizontal="center" vertical="center"/>
    </xf>
    <xf numFmtId="0" fontId="32" fillId="2" borderId="74" xfId="0" applyFont="1" applyFill="1" applyBorder="1"/>
    <xf numFmtId="0" fontId="32" fillId="2" borderId="75" xfId="0" applyFont="1" applyFill="1" applyBorder="1"/>
    <xf numFmtId="0" fontId="32" fillId="2" borderId="72" xfId="0" applyFont="1" applyFill="1" applyBorder="1"/>
    <xf numFmtId="49" fontId="2" fillId="2" borderId="27" xfId="7" applyNumberFormat="1" applyFont="1" applyFill="1" applyBorder="1" applyAlignment="1">
      <alignment horizontal="center" vertical="center" wrapText="1"/>
    </xf>
    <xf numFmtId="49" fontId="2" fillId="2" borderId="48" xfId="7" applyNumberFormat="1" applyFont="1" applyFill="1" applyBorder="1" applyAlignment="1">
      <alignment horizontal="center" vertical="center" wrapText="1"/>
    </xf>
    <xf numFmtId="49" fontId="34" fillId="2" borderId="55" xfId="7" applyNumberFormat="1" applyFont="1" applyFill="1" applyBorder="1" applyAlignment="1">
      <alignment horizontal="center" vertical="center"/>
    </xf>
    <xf numFmtId="0" fontId="34" fillId="2" borderId="56" xfId="7" applyFont="1" applyFill="1" applyBorder="1" applyAlignment="1">
      <alignment horizontal="center" vertical="center" wrapText="1"/>
    </xf>
    <xf numFmtId="0" fontId="34" fillId="2" borderId="57" xfId="7" applyFont="1" applyFill="1" applyBorder="1" applyAlignment="1">
      <alignment horizontal="center" vertical="center" wrapText="1"/>
    </xf>
    <xf numFmtId="0" fontId="35" fillId="2" borderId="58" xfId="7" applyFont="1" applyFill="1" applyBorder="1" applyAlignment="1">
      <alignment horizontal="center" vertical="center"/>
    </xf>
    <xf numFmtId="0" fontId="35" fillId="2" borderId="59" xfId="7" applyFont="1" applyFill="1" applyBorder="1" applyAlignment="1">
      <alignment horizontal="center" vertical="center"/>
    </xf>
    <xf numFmtId="0" fontId="35" fillId="2" borderId="60" xfId="7" applyFont="1" applyFill="1" applyBorder="1" applyAlignment="1">
      <alignment horizontal="center" vertical="center"/>
    </xf>
    <xf numFmtId="0" fontId="35" fillId="2" borderId="68" xfId="7" applyFont="1" applyFill="1" applyBorder="1" applyAlignment="1">
      <alignment horizontal="center" vertical="center"/>
    </xf>
    <xf numFmtId="0" fontId="31" fillId="2" borderId="44" xfId="7" applyFont="1" applyFill="1" applyBorder="1" applyAlignment="1">
      <alignment horizontal="center" vertical="center" wrapText="1"/>
    </xf>
    <xf numFmtId="49" fontId="31" fillId="2" borderId="48" xfId="7" applyNumberFormat="1" applyFont="1" applyFill="1" applyBorder="1" applyAlignment="1">
      <alignment horizontal="center" vertical="center"/>
    </xf>
    <xf numFmtId="0" fontId="31" fillId="2" borderId="73" xfId="7" applyFont="1" applyFill="1" applyBorder="1" applyAlignment="1">
      <alignment horizontal="center" vertical="center"/>
    </xf>
    <xf numFmtId="49" fontId="2" fillId="2" borderId="48" xfId="7" applyNumberFormat="1" applyFont="1" applyFill="1" applyBorder="1" applyAlignment="1">
      <alignment horizontal="center" vertical="center"/>
    </xf>
    <xf numFmtId="0" fontId="31" fillId="2" borderId="69" xfId="7" applyFont="1" applyFill="1" applyBorder="1" applyAlignment="1">
      <alignment horizontal="center" vertical="center" wrapText="1"/>
    </xf>
    <xf numFmtId="49" fontId="2" fillId="2" borderId="55" xfId="7" applyNumberFormat="1" applyFont="1" applyFill="1" applyBorder="1" applyAlignment="1">
      <alignment horizontal="center" vertical="center"/>
    </xf>
    <xf numFmtId="9" fontId="33" fillId="2" borderId="47" xfId="9" applyFont="1" applyFill="1" applyBorder="1" applyAlignment="1">
      <alignment vertical="center"/>
    </xf>
    <xf numFmtId="9" fontId="32" fillId="2" borderId="51" xfId="9" applyFont="1" applyFill="1" applyBorder="1" applyAlignment="1">
      <alignment vertical="center"/>
    </xf>
    <xf numFmtId="9" fontId="33" fillId="2" borderId="51" xfId="9" applyFont="1" applyFill="1" applyBorder="1" applyAlignment="1">
      <alignment vertical="center"/>
    </xf>
    <xf numFmtId="9" fontId="32" fillId="0" borderId="51" xfId="9" applyFont="1" applyFill="1" applyBorder="1" applyAlignment="1">
      <alignment vertical="center"/>
    </xf>
    <xf numFmtId="9" fontId="32" fillId="2" borderId="60" xfId="9" applyFont="1" applyFill="1" applyBorder="1" applyAlignment="1">
      <alignment vertical="center"/>
    </xf>
    <xf numFmtId="9" fontId="32" fillId="2" borderId="76" xfId="9" applyFont="1" applyFill="1" applyBorder="1" applyAlignment="1">
      <alignment vertical="center"/>
    </xf>
    <xf numFmtId="9" fontId="32" fillId="2" borderId="53" xfId="9" applyFont="1" applyFill="1" applyBorder="1" applyAlignment="1">
      <alignment horizontal="center" vertical="center"/>
    </xf>
    <xf numFmtId="9" fontId="32" fillId="2" borderId="51" xfId="9" applyFont="1" applyFill="1" applyBorder="1"/>
    <xf numFmtId="9" fontId="32" fillId="2" borderId="51" xfId="9" applyFont="1" applyFill="1" applyBorder="1" applyAlignment="1">
      <alignment horizontal="center" vertical="center"/>
    </xf>
    <xf numFmtId="9" fontId="32" fillId="2" borderId="76" xfId="9" applyFont="1" applyFill="1" applyBorder="1"/>
    <xf numFmtId="9" fontId="32" fillId="0" borderId="60" xfId="9" applyFont="1" applyFill="1" applyBorder="1" applyAlignment="1">
      <alignment horizontal="center" vertical="center"/>
    </xf>
    <xf numFmtId="9" fontId="33" fillId="2" borderId="51" xfId="9" applyFont="1" applyFill="1" applyBorder="1" applyAlignment="1">
      <alignment horizontal="right" vertical="center" wrapText="1"/>
    </xf>
    <xf numFmtId="9" fontId="32" fillId="2" borderId="51" xfId="9" applyFont="1" applyFill="1" applyBorder="1" applyAlignment="1">
      <alignment horizontal="right" vertical="center" wrapText="1"/>
    </xf>
    <xf numFmtId="9" fontId="32" fillId="2" borderId="76" xfId="9" applyFont="1" applyFill="1" applyBorder="1" applyAlignment="1">
      <alignment horizontal="right" vertical="center" wrapText="1"/>
    </xf>
    <xf numFmtId="9" fontId="32" fillId="2" borderId="47" xfId="9" applyFont="1" applyFill="1" applyBorder="1" applyAlignment="1">
      <alignment horizontal="right"/>
    </xf>
    <xf numFmtId="9" fontId="33" fillId="2" borderId="51" xfId="9" applyFont="1" applyFill="1" applyBorder="1" applyAlignment="1">
      <alignment horizontal="right" vertical="center"/>
    </xf>
    <xf numFmtId="9" fontId="32" fillId="2" borderId="51" xfId="9" applyFont="1" applyFill="1" applyBorder="1" applyAlignment="1">
      <alignment horizontal="right"/>
    </xf>
    <xf numFmtId="9" fontId="32" fillId="2" borderId="60" xfId="9" applyFont="1" applyFill="1" applyBorder="1" applyAlignment="1">
      <alignment horizontal="right"/>
    </xf>
    <xf numFmtId="49" fontId="2" fillId="4" borderId="40" xfId="7" applyNumberFormat="1" applyFont="1" applyFill="1" applyBorder="1" applyAlignment="1">
      <alignment horizontal="left" vertical="center"/>
    </xf>
    <xf numFmtId="49" fontId="2" fillId="4" borderId="41" xfId="7" applyNumberFormat="1" applyFont="1" applyFill="1" applyBorder="1" applyAlignment="1">
      <alignment horizontal="center" vertical="center"/>
    </xf>
    <xf numFmtId="49" fontId="2" fillId="4" borderId="42" xfId="7" applyNumberFormat="1" applyFont="1" applyFill="1" applyBorder="1" applyAlignment="1">
      <alignment horizontal="center" vertical="center"/>
    </xf>
    <xf numFmtId="49" fontId="2" fillId="4" borderId="40" xfId="7" applyNumberFormat="1" applyFont="1" applyFill="1" applyBorder="1" applyAlignment="1">
      <alignment vertical="center"/>
    </xf>
    <xf numFmtId="49" fontId="2" fillId="4" borderId="41" xfId="7" applyNumberFormat="1" applyFont="1" applyFill="1" applyBorder="1" applyAlignment="1">
      <alignment vertical="center"/>
    </xf>
    <xf numFmtId="49" fontId="32" fillId="4" borderId="40" xfId="7" applyNumberFormat="1" applyFont="1" applyFill="1" applyBorder="1" applyAlignment="1">
      <alignment vertical="center"/>
    </xf>
    <xf numFmtId="49" fontId="32" fillId="4" borderId="41" xfId="7" applyNumberFormat="1" applyFont="1" applyFill="1" applyBorder="1" applyAlignment="1">
      <alignment vertical="center"/>
    </xf>
    <xf numFmtId="9" fontId="32" fillId="4" borderId="42" xfId="9" applyFont="1" applyFill="1" applyBorder="1" applyAlignment="1">
      <alignment vertical="center"/>
    </xf>
    <xf numFmtId="49" fontId="32" fillId="4" borderId="36" xfId="7" applyNumberFormat="1" applyFont="1" applyFill="1" applyBorder="1" applyAlignment="1">
      <alignment vertical="center"/>
    </xf>
    <xf numFmtId="0" fontId="32" fillId="4" borderId="65" xfId="7" applyFont="1" applyFill="1" applyBorder="1" applyAlignment="1">
      <alignment vertical="center" wrapText="1"/>
    </xf>
    <xf numFmtId="0" fontId="32" fillId="4" borderId="0" xfId="7" applyFont="1" applyFill="1" applyBorder="1" applyAlignment="1">
      <alignment vertical="center" wrapText="1"/>
    </xf>
    <xf numFmtId="0" fontId="32" fillId="4" borderId="66" xfId="7" applyFont="1" applyFill="1" applyBorder="1" applyAlignment="1">
      <alignment vertical="center" wrapText="1"/>
    </xf>
    <xf numFmtId="0" fontId="32" fillId="4" borderId="32" xfId="7" applyFont="1" applyFill="1" applyBorder="1" applyAlignment="1">
      <alignment horizontal="center" vertical="center" wrapText="1"/>
    </xf>
    <xf numFmtId="0" fontId="2" fillId="2" borderId="54" xfId="7" applyFont="1" applyFill="1" applyBorder="1" applyAlignment="1">
      <alignment horizontal="left" vertical="center" wrapText="1" indent="5"/>
    </xf>
    <xf numFmtId="4" fontId="32" fillId="2" borderId="52" xfId="7" applyNumberFormat="1" applyFont="1" applyFill="1" applyBorder="1" applyAlignment="1">
      <alignment horizontal="right" vertical="center" wrapText="1"/>
    </xf>
    <xf numFmtId="4" fontId="32" fillId="2" borderId="3" xfId="7" applyNumberFormat="1" applyFont="1" applyFill="1" applyBorder="1" applyAlignment="1">
      <alignment horizontal="right" vertical="center" wrapText="1"/>
    </xf>
    <xf numFmtId="9" fontId="32" fillId="2" borderId="53" xfId="9" applyFont="1" applyFill="1" applyBorder="1" applyAlignment="1">
      <alignment horizontal="right" vertical="center" wrapText="1"/>
    </xf>
    <xf numFmtId="4" fontId="32" fillId="2" borderId="54" xfId="7" applyNumberFormat="1" applyFont="1" applyFill="1" applyBorder="1" applyAlignment="1">
      <alignment horizontal="right" vertical="center" wrapText="1"/>
    </xf>
    <xf numFmtId="0" fontId="2" fillId="0" borderId="75" xfId="0" applyNumberFormat="1" applyFont="1" applyFill="1" applyBorder="1" applyAlignment="1">
      <alignment horizontal="center" vertical="center"/>
    </xf>
    <xf numFmtId="0" fontId="2" fillId="0" borderId="75" xfId="0" applyNumberFormat="1" applyFont="1" applyFill="1" applyBorder="1" applyAlignment="1">
      <alignment horizontal="center" vertical="center" wrapText="1"/>
    </xf>
    <xf numFmtId="0" fontId="2" fillId="2" borderId="72" xfId="7" applyFont="1" applyFill="1" applyBorder="1" applyAlignment="1">
      <alignment horizontal="left" vertical="center" indent="3"/>
    </xf>
    <xf numFmtId="4" fontId="32" fillId="2" borderId="72" xfId="7" applyNumberFormat="1" applyFont="1" applyFill="1" applyBorder="1" applyAlignment="1">
      <alignment vertical="center"/>
    </xf>
    <xf numFmtId="4" fontId="33" fillId="2" borderId="72" xfId="0" applyNumberFormat="1" applyFont="1" applyFill="1" applyBorder="1" applyAlignment="1">
      <alignment vertical="center"/>
    </xf>
    <xf numFmtId="0" fontId="2" fillId="0" borderId="69" xfId="7" applyFont="1" applyFill="1" applyBorder="1" applyAlignment="1">
      <alignment horizontal="center" vertical="center"/>
    </xf>
    <xf numFmtId="0" fontId="2" fillId="2" borderId="56" xfId="7" applyFont="1" applyFill="1" applyBorder="1" applyAlignment="1">
      <alignment horizontal="left" vertical="center" wrapText="1" indent="5"/>
    </xf>
    <xf numFmtId="4" fontId="32" fillId="2" borderId="58" xfId="7" applyNumberFormat="1" applyFont="1" applyFill="1" applyBorder="1" applyAlignment="1">
      <alignment horizontal="right" vertical="center" wrapText="1"/>
    </xf>
    <xf numFmtId="4" fontId="32" fillId="2" borderId="59" xfId="7" applyNumberFormat="1" applyFont="1" applyFill="1" applyBorder="1" applyAlignment="1">
      <alignment horizontal="right" vertical="center" wrapText="1"/>
    </xf>
    <xf numFmtId="4" fontId="32" fillId="2" borderId="56" xfId="7" applyNumberFormat="1" applyFont="1" applyFill="1" applyBorder="1" applyAlignment="1">
      <alignment horizontal="right" vertical="center" wrapText="1"/>
    </xf>
    <xf numFmtId="49" fontId="2" fillId="2" borderId="0" xfId="7" applyNumberFormat="1" applyFont="1" applyFill="1" applyAlignment="1">
      <alignment horizontal="center" vertical="center"/>
    </xf>
    <xf numFmtId="0" fontId="2" fillId="2" borderId="0" xfId="7" applyFont="1" applyFill="1" applyAlignment="1">
      <alignment horizontal="center" vertical="center" wrapText="1"/>
    </xf>
    <xf numFmtId="43" fontId="7" fillId="0" borderId="70" xfId="0" applyNumberFormat="1" applyFont="1" applyFill="1" applyBorder="1" applyAlignment="1">
      <alignment horizontal="center" vertical="center" wrapText="1"/>
    </xf>
    <xf numFmtId="164" fontId="7" fillId="0" borderId="70" xfId="5" applyFont="1" applyFill="1" applyBorder="1" applyAlignment="1">
      <alignment horizontal="center" vertical="center" wrapText="1"/>
    </xf>
    <xf numFmtId="43" fontId="6" fillId="0" borderId="70" xfId="0" applyNumberFormat="1" applyFont="1" applyFill="1" applyBorder="1" applyAlignment="1">
      <alignment horizontal="center" vertical="center" wrapText="1"/>
    </xf>
    <xf numFmtId="0" fontId="7" fillId="0" borderId="0" xfId="7" applyNumberFormat="1" applyFont="1" applyFill="1" applyAlignment="1">
      <alignment horizontal="left" vertical="top"/>
    </xf>
    <xf numFmtId="4" fontId="29" fillId="0" borderId="0" xfId="0" applyNumberFormat="1" applyFont="1" applyFill="1" applyBorder="1" applyAlignment="1">
      <alignment wrapText="1"/>
    </xf>
    <xf numFmtId="0" fontId="3" fillId="0" borderId="0" xfId="5" applyNumberFormat="1" applyFont="1" applyFill="1" applyBorder="1" applyAlignment="1">
      <alignment horizontal="left"/>
    </xf>
    <xf numFmtId="0" fontId="2" fillId="0" borderId="0" xfId="5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Border="1" applyAlignment="1">
      <alignment horizontal="left"/>
    </xf>
    <xf numFmtId="164" fontId="33" fillId="2" borderId="45" xfId="5" applyFont="1" applyFill="1" applyBorder="1" applyAlignment="1">
      <alignment horizontal="center" vertical="center"/>
    </xf>
    <xf numFmtId="164" fontId="33" fillId="2" borderId="46" xfId="5" applyFont="1" applyFill="1" applyBorder="1" applyAlignment="1">
      <alignment horizontal="center" vertical="center"/>
    </xf>
    <xf numFmtId="170" fontId="33" fillId="2" borderId="47" xfId="5" applyNumberFormat="1" applyFont="1" applyFill="1" applyBorder="1" applyAlignment="1">
      <alignment horizontal="center" vertical="center"/>
    </xf>
    <xf numFmtId="164" fontId="32" fillId="2" borderId="50" xfId="5" applyFont="1" applyFill="1" applyBorder="1" applyAlignment="1">
      <alignment horizontal="center" vertical="center"/>
    </xf>
    <xf numFmtId="164" fontId="32" fillId="2" borderId="70" xfId="5" applyFont="1" applyFill="1" applyBorder="1" applyAlignment="1">
      <alignment horizontal="center" vertical="center"/>
    </xf>
    <xf numFmtId="170" fontId="32" fillId="2" borderId="51" xfId="5" applyNumberFormat="1" applyFont="1" applyFill="1" applyBorder="1" applyAlignment="1">
      <alignment horizontal="center" vertical="center"/>
    </xf>
    <xf numFmtId="164" fontId="32" fillId="2" borderId="74" xfId="5" applyFont="1" applyFill="1" applyBorder="1" applyAlignment="1">
      <alignment horizontal="center" vertical="center"/>
    </xf>
    <xf numFmtId="164" fontId="32" fillId="2" borderId="75" xfId="5" applyFont="1" applyFill="1" applyBorder="1" applyAlignment="1">
      <alignment horizontal="center" vertical="center"/>
    </xf>
    <xf numFmtId="170" fontId="32" fillId="2" borderId="76" xfId="5" applyNumberFormat="1" applyFont="1" applyFill="1" applyBorder="1" applyAlignment="1">
      <alignment horizontal="center" vertical="center"/>
    </xf>
    <xf numFmtId="164" fontId="33" fillId="2" borderId="50" xfId="5" applyFont="1" applyFill="1" applyBorder="1" applyAlignment="1">
      <alignment horizontal="center" vertical="center"/>
    </xf>
    <xf numFmtId="164" fontId="33" fillId="2" borderId="70" xfId="5" applyFont="1" applyFill="1" applyBorder="1" applyAlignment="1">
      <alignment horizontal="center" vertical="center"/>
    </xf>
    <xf numFmtId="170" fontId="33" fillId="2" borderId="51" xfId="5" applyNumberFormat="1" applyFont="1" applyFill="1" applyBorder="1" applyAlignment="1">
      <alignment horizontal="center" vertical="center"/>
    </xf>
    <xf numFmtId="164" fontId="32" fillId="2" borderId="48" xfId="5" applyFont="1" applyFill="1" applyBorder="1" applyAlignment="1">
      <alignment horizontal="center" vertical="center"/>
    </xf>
    <xf numFmtId="164" fontId="32" fillId="2" borderId="52" xfId="5" applyFont="1" applyFill="1" applyBorder="1" applyAlignment="1">
      <alignment horizontal="center" vertical="center"/>
    </xf>
    <xf numFmtId="164" fontId="32" fillId="2" borderId="3" xfId="5" applyFont="1" applyFill="1" applyBorder="1" applyAlignment="1">
      <alignment horizontal="center" vertical="center"/>
    </xf>
    <xf numFmtId="170" fontId="32" fillId="2" borderId="53" xfId="5" applyNumberFormat="1" applyFont="1" applyFill="1" applyBorder="1" applyAlignment="1">
      <alignment horizontal="center" vertical="center"/>
    </xf>
    <xf numFmtId="164" fontId="32" fillId="0" borderId="50" xfId="5" applyFont="1" applyFill="1" applyBorder="1" applyAlignment="1">
      <alignment horizontal="center" vertical="center"/>
    </xf>
    <xf numFmtId="164" fontId="32" fillId="0" borderId="70" xfId="5" applyFont="1" applyFill="1" applyBorder="1" applyAlignment="1">
      <alignment horizontal="center" vertical="center"/>
    </xf>
    <xf numFmtId="170" fontId="32" fillId="0" borderId="51" xfId="5" applyNumberFormat="1" applyFont="1" applyFill="1" applyBorder="1" applyAlignment="1">
      <alignment horizontal="center" vertical="center"/>
    </xf>
    <xf numFmtId="164" fontId="33" fillId="0" borderId="50" xfId="5" applyFont="1" applyFill="1" applyBorder="1" applyAlignment="1">
      <alignment horizontal="center" vertical="center"/>
    </xf>
    <xf numFmtId="164" fontId="33" fillId="0" borderId="70" xfId="5" applyFont="1" applyFill="1" applyBorder="1" applyAlignment="1">
      <alignment horizontal="center" vertical="center"/>
    </xf>
    <xf numFmtId="170" fontId="33" fillId="0" borderId="51" xfId="5" applyNumberFormat="1" applyFont="1" applyFill="1" applyBorder="1" applyAlignment="1">
      <alignment horizontal="center" vertical="center"/>
    </xf>
    <xf numFmtId="164" fontId="33" fillId="2" borderId="31" xfId="5" applyFont="1" applyFill="1" applyBorder="1" applyAlignment="1">
      <alignment horizontal="center" vertical="center"/>
    </xf>
    <xf numFmtId="164" fontId="33" fillId="2" borderId="9" xfId="5" applyFont="1" applyFill="1" applyBorder="1" applyAlignment="1">
      <alignment horizontal="center" vertical="center"/>
    </xf>
    <xf numFmtId="170" fontId="33" fillId="2" borderId="33" xfId="5" applyNumberFormat="1" applyFont="1" applyFill="1" applyBorder="1" applyAlignment="1">
      <alignment horizontal="center" vertical="center"/>
    </xf>
    <xf numFmtId="164" fontId="32" fillId="2" borderId="58" xfId="5" applyFont="1" applyFill="1" applyBorder="1" applyAlignment="1">
      <alignment horizontal="center" vertical="center"/>
    </xf>
    <xf numFmtId="164" fontId="32" fillId="2" borderId="59" xfId="5" applyFont="1" applyFill="1" applyBorder="1" applyAlignment="1">
      <alignment horizontal="center" vertical="center"/>
    </xf>
    <xf numFmtId="170" fontId="32" fillId="2" borderId="60" xfId="5" applyNumberFormat="1" applyFont="1" applyFill="1" applyBorder="1" applyAlignment="1">
      <alignment horizontal="center" vertical="center"/>
    </xf>
    <xf numFmtId="164" fontId="33" fillId="2" borderId="52" xfId="5" applyFont="1" applyFill="1" applyBorder="1" applyAlignment="1">
      <alignment horizontal="center" vertical="center"/>
    </xf>
    <xf numFmtId="164" fontId="33" fillId="2" borderId="3" xfId="5" applyFont="1" applyFill="1" applyBorder="1" applyAlignment="1">
      <alignment horizontal="center" vertical="center"/>
    </xf>
    <xf numFmtId="170" fontId="33" fillId="2" borderId="53" xfId="5" applyNumberFormat="1" applyFont="1" applyFill="1" applyBorder="1" applyAlignment="1">
      <alignment horizontal="center" vertical="center"/>
    </xf>
    <xf numFmtId="164" fontId="33" fillId="2" borderId="74" xfId="5" applyFont="1" applyFill="1" applyBorder="1" applyAlignment="1">
      <alignment horizontal="center" vertical="center"/>
    </xf>
    <xf numFmtId="164" fontId="33" fillId="2" borderId="75" xfId="5" applyFont="1" applyFill="1" applyBorder="1" applyAlignment="1">
      <alignment horizontal="center" vertical="center"/>
    </xf>
    <xf numFmtId="170" fontId="33" fillId="2" borderId="76" xfId="5" applyNumberFormat="1" applyFont="1" applyFill="1" applyBorder="1" applyAlignment="1">
      <alignment horizontal="center" vertical="center"/>
    </xf>
    <xf numFmtId="170" fontId="32" fillId="0" borderId="60" xfId="5" applyNumberFormat="1" applyFont="1" applyFill="1" applyBorder="1" applyAlignment="1">
      <alignment horizontal="center" vertical="center"/>
    </xf>
    <xf numFmtId="164" fontId="33" fillId="2" borderId="58" xfId="5" applyFont="1" applyFill="1" applyBorder="1" applyAlignment="1">
      <alignment horizontal="center" vertical="center"/>
    </xf>
    <xf numFmtId="164" fontId="33" fillId="2" borderId="59" xfId="5" applyFont="1" applyFill="1" applyBorder="1" applyAlignment="1">
      <alignment horizontal="center" vertical="center"/>
    </xf>
    <xf numFmtId="170" fontId="33" fillId="2" borderId="60" xfId="5" applyNumberFormat="1" applyFont="1" applyFill="1" applyBorder="1" applyAlignment="1">
      <alignment horizontal="center" vertical="center"/>
    </xf>
    <xf numFmtId="164" fontId="32" fillId="2" borderId="50" xfId="5" applyFont="1" applyFill="1" applyBorder="1" applyAlignment="1">
      <alignment horizontal="center"/>
    </xf>
    <xf numFmtId="164" fontId="32" fillId="2" borderId="70" xfId="5" applyFont="1" applyFill="1" applyBorder="1" applyAlignment="1">
      <alignment horizontal="center"/>
    </xf>
    <xf numFmtId="164" fontId="32" fillId="2" borderId="51" xfId="5" applyFont="1" applyFill="1" applyBorder="1" applyAlignment="1">
      <alignment horizontal="center"/>
    </xf>
    <xf numFmtId="164" fontId="32" fillId="0" borderId="50" xfId="5" applyFont="1" applyFill="1" applyBorder="1" applyAlignment="1">
      <alignment horizontal="center"/>
    </xf>
    <xf numFmtId="164" fontId="32" fillId="0" borderId="70" xfId="5" applyFont="1" applyFill="1" applyBorder="1" applyAlignment="1">
      <alignment horizontal="center"/>
    </xf>
    <xf numFmtId="164" fontId="32" fillId="0" borderId="51" xfId="5" applyFont="1" applyFill="1" applyBorder="1" applyAlignment="1">
      <alignment horizontal="center"/>
    </xf>
    <xf numFmtId="164" fontId="33" fillId="2" borderId="3" xfId="5" applyFont="1" applyFill="1" applyBorder="1" applyAlignment="1">
      <alignment horizontal="center" vertical="center" wrapText="1"/>
    </xf>
    <xf numFmtId="170" fontId="33" fillId="2" borderId="53" xfId="5" applyNumberFormat="1" applyFont="1" applyFill="1" applyBorder="1" applyAlignment="1">
      <alignment horizontal="center" vertical="center" wrapText="1"/>
    </xf>
    <xf numFmtId="164" fontId="33" fillId="2" borderId="70" xfId="5" applyFont="1" applyFill="1" applyBorder="1" applyAlignment="1">
      <alignment horizontal="center" vertical="center" wrapText="1"/>
    </xf>
    <xf numFmtId="170" fontId="33" fillId="2" borderId="51" xfId="5" applyNumberFormat="1" applyFont="1" applyFill="1" applyBorder="1" applyAlignment="1">
      <alignment horizontal="center" vertical="center" wrapText="1"/>
    </xf>
    <xf numFmtId="164" fontId="32" fillId="2" borderId="70" xfId="5" applyFont="1" applyFill="1" applyBorder="1" applyAlignment="1">
      <alignment horizontal="center" vertical="center" wrapText="1"/>
    </xf>
    <xf numFmtId="170" fontId="32" fillId="2" borderId="51" xfId="5" applyNumberFormat="1" applyFont="1" applyFill="1" applyBorder="1" applyAlignment="1">
      <alignment horizontal="center" vertical="center" wrapText="1"/>
    </xf>
    <xf numFmtId="164" fontId="32" fillId="2" borderId="59" xfId="5" applyFont="1" applyFill="1" applyBorder="1" applyAlignment="1">
      <alignment horizontal="center" vertical="center" wrapText="1"/>
    </xf>
    <xf numFmtId="170" fontId="32" fillId="2" borderId="60" xfId="5" applyNumberFormat="1" applyFont="1" applyFill="1" applyBorder="1" applyAlignment="1">
      <alignment horizontal="center" vertical="center" wrapText="1"/>
    </xf>
    <xf numFmtId="173" fontId="4" fillId="0" borderId="0" xfId="0" applyNumberFormat="1" applyFont="1" applyFill="1" applyBorder="1" applyAlignment="1">
      <alignment horizontal="left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center" wrapText="1"/>
    </xf>
    <xf numFmtId="0" fontId="6" fillId="0" borderId="10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top"/>
    </xf>
    <xf numFmtId="49" fontId="12" fillId="0" borderId="5" xfId="0" applyNumberFormat="1" applyFont="1" applyFill="1" applyBorder="1" applyAlignment="1">
      <alignment horizontal="center"/>
    </xf>
    <xf numFmtId="0" fontId="12" fillId="0" borderId="5" xfId="0" applyNumberFormat="1" applyFont="1" applyFill="1" applyBorder="1" applyAlignment="1">
      <alignment horizontal="center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9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Fill="1" applyBorder="1" applyAlignment="1">
      <alignment horizontal="center" vertical="center" wrapText="1"/>
    </xf>
    <xf numFmtId="0" fontId="20" fillId="0" borderId="10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right" vertical="top" wrapText="1"/>
    </xf>
    <xf numFmtId="0" fontId="6" fillId="0" borderId="0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top"/>
    </xf>
    <xf numFmtId="49" fontId="14" fillId="0" borderId="5" xfId="0" applyNumberFormat="1" applyFont="1" applyFill="1" applyBorder="1" applyAlignment="1">
      <alignment horizontal="center"/>
    </xf>
    <xf numFmtId="0" fontId="14" fillId="0" borderId="5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 vertical="top" wrapText="1"/>
    </xf>
    <xf numFmtId="0" fontId="4" fillId="0" borderId="0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>
      <alignment horizontal="center" vertical="center" textRotation="90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164" fontId="4" fillId="0" borderId="6" xfId="5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center" vertical="center" wrapText="1"/>
    </xf>
    <xf numFmtId="0" fontId="19" fillId="0" borderId="9" xfId="0" applyNumberFormat="1" applyFont="1" applyFill="1" applyBorder="1" applyAlignment="1">
      <alignment horizontal="center" vertical="center" wrapText="1"/>
    </xf>
    <xf numFmtId="0" fontId="19" fillId="0" borderId="3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textRotation="90" wrapText="1"/>
    </xf>
    <xf numFmtId="0" fontId="19" fillId="0" borderId="3" xfId="0" applyFont="1" applyFill="1" applyBorder="1" applyAlignment="1">
      <alignment horizontal="center" vertical="center" textRotation="90" wrapText="1"/>
    </xf>
    <xf numFmtId="164" fontId="4" fillId="0" borderId="4" xfId="5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/>
    </xf>
    <xf numFmtId="164" fontId="14" fillId="0" borderId="5" xfId="5" applyFont="1" applyFill="1" applyBorder="1" applyAlignment="1">
      <alignment horizontal="center"/>
    </xf>
    <xf numFmtId="164" fontId="4" fillId="0" borderId="0" xfId="5" applyFont="1" applyFill="1" applyBorder="1" applyAlignment="1">
      <alignment horizontal="center" vertical="top"/>
    </xf>
    <xf numFmtId="0" fontId="19" fillId="0" borderId="10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right" vertical="center"/>
    </xf>
    <xf numFmtId="0" fontId="4" fillId="0" borderId="22" xfId="0" applyNumberFormat="1" applyFont="1" applyBorder="1" applyAlignment="1">
      <alignment horizontal="right" vertical="center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17" xfId="0" applyNumberFormat="1" applyFont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wrapText="1"/>
    </xf>
    <xf numFmtId="0" fontId="4" fillId="0" borderId="22" xfId="0" applyNumberFormat="1" applyFont="1" applyBorder="1" applyAlignment="1">
      <alignment horizontal="left" vertical="center"/>
    </xf>
    <xf numFmtId="0" fontId="4" fillId="0" borderId="22" xfId="0" applyNumberFormat="1" applyFont="1" applyFill="1" applyBorder="1" applyAlignment="1">
      <alignment horizontal="left" vertical="center"/>
    </xf>
    <xf numFmtId="0" fontId="4" fillId="0" borderId="17" xfId="0" applyNumberFormat="1" applyFont="1" applyBorder="1" applyAlignment="1">
      <alignment horizontal="left" vertical="center"/>
    </xf>
    <xf numFmtId="0" fontId="4" fillId="0" borderId="19" xfId="0" applyNumberFormat="1" applyFont="1" applyBorder="1" applyAlignment="1">
      <alignment horizontal="center" vertical="center" wrapText="1"/>
    </xf>
    <xf numFmtId="0" fontId="4" fillId="0" borderId="20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right" vertical="top" wrapText="1"/>
    </xf>
    <xf numFmtId="49" fontId="15" fillId="0" borderId="5" xfId="0" applyNumberFormat="1" applyFont="1" applyFill="1" applyBorder="1" applyAlignment="1">
      <alignment horizontal="center" wrapText="1"/>
    </xf>
    <xf numFmtId="0" fontId="15" fillId="0" borderId="5" xfId="0" applyNumberFormat="1" applyFont="1" applyFill="1" applyBorder="1" applyAlignment="1">
      <alignment horizontal="center" wrapText="1"/>
    </xf>
    <xf numFmtId="0" fontId="15" fillId="0" borderId="5" xfId="5" applyNumberFormat="1" applyFont="1" applyFill="1" applyBorder="1" applyAlignment="1">
      <alignment horizontal="center" wrapText="1"/>
    </xf>
    <xf numFmtId="164" fontId="4" fillId="0" borderId="7" xfId="5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top"/>
    </xf>
    <xf numFmtId="0" fontId="8" fillId="0" borderId="12" xfId="5" applyNumberFormat="1" applyFont="1" applyFill="1" applyBorder="1" applyAlignment="1">
      <alignment horizontal="center" vertical="top"/>
    </xf>
    <xf numFmtId="49" fontId="21" fillId="0" borderId="5" xfId="0" applyNumberFormat="1" applyFont="1" applyFill="1" applyBorder="1" applyAlignment="1">
      <alignment horizontal="center"/>
    </xf>
    <xf numFmtId="0" fontId="21" fillId="0" borderId="5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164" fontId="3" fillId="0" borderId="0" xfId="5" applyFont="1" applyFill="1" applyBorder="1" applyAlignment="1">
      <alignment horizontal="center"/>
    </xf>
    <xf numFmtId="0" fontId="15" fillId="0" borderId="5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0" borderId="5" xfId="5" applyNumberFormat="1" applyFont="1" applyFill="1" applyBorder="1" applyAlignment="1">
      <alignment horizontal="center"/>
    </xf>
    <xf numFmtId="2" fontId="4" fillId="0" borderId="0" xfId="0" applyNumberFormat="1" applyFont="1" applyFill="1" applyAlignment="1">
      <alignment horizontal="center" vertical="top" wrapText="1"/>
    </xf>
    <xf numFmtId="164" fontId="8" fillId="0" borderId="12" xfId="5" applyFont="1" applyFill="1" applyBorder="1" applyAlignment="1">
      <alignment horizontal="center" vertical="top"/>
    </xf>
    <xf numFmtId="0" fontId="2" fillId="4" borderId="62" xfId="7" applyFont="1" applyFill="1" applyBorder="1" applyAlignment="1">
      <alignment horizontal="left" vertical="center"/>
    </xf>
    <xf numFmtId="0" fontId="2" fillId="4" borderId="63" xfId="7" applyFont="1" applyFill="1" applyBorder="1" applyAlignment="1">
      <alignment horizontal="left" vertical="center"/>
    </xf>
    <xf numFmtId="0" fontId="2" fillId="4" borderId="64" xfId="7" applyFont="1" applyFill="1" applyBorder="1" applyAlignment="1">
      <alignment horizontal="left" vertical="center"/>
    </xf>
    <xf numFmtId="0" fontId="32" fillId="0" borderId="27" xfId="0" applyNumberFormat="1" applyFont="1" applyFill="1" applyBorder="1" applyAlignment="1">
      <alignment horizontal="center" vertical="center"/>
    </xf>
    <xf numFmtId="0" fontId="32" fillId="0" borderId="28" xfId="0" applyNumberFormat="1" applyFont="1" applyFill="1" applyBorder="1" applyAlignment="1">
      <alignment horizontal="center" vertical="center"/>
    </xf>
    <xf numFmtId="0" fontId="32" fillId="0" borderId="29" xfId="0" applyNumberFormat="1" applyFont="1" applyFill="1" applyBorder="1" applyAlignment="1">
      <alignment horizontal="center" vertical="center" wrapText="1"/>
    </xf>
    <xf numFmtId="0" fontId="32" fillId="0" borderId="67" xfId="0" applyNumberFormat="1" applyFont="1" applyFill="1" applyBorder="1" applyAlignment="1">
      <alignment horizontal="center" vertical="center" wrapText="1"/>
    </xf>
    <xf numFmtId="0" fontId="32" fillId="0" borderId="64" xfId="0" applyNumberFormat="1" applyFont="1" applyFill="1" applyBorder="1" applyAlignment="1">
      <alignment horizontal="center" vertical="center" wrapText="1"/>
    </xf>
    <xf numFmtId="0" fontId="32" fillId="0" borderId="66" xfId="0" applyNumberFormat="1" applyFont="1" applyFill="1" applyBorder="1" applyAlignment="1">
      <alignment horizontal="center" vertical="center" wrapText="1"/>
    </xf>
    <xf numFmtId="0" fontId="31" fillId="2" borderId="27" xfId="7" applyFont="1" applyFill="1" applyBorder="1" applyAlignment="1">
      <alignment horizontal="left" vertical="center" wrapText="1"/>
    </xf>
    <xf numFmtId="0" fontId="31" fillId="2" borderId="67" xfId="7" applyFont="1" applyFill="1" applyBorder="1" applyAlignment="1">
      <alignment horizontal="left" vertical="center" wrapText="1"/>
    </xf>
    <xf numFmtId="49" fontId="30" fillId="0" borderId="0" xfId="0" applyNumberFormat="1" applyFont="1" applyFill="1" applyBorder="1" applyAlignment="1">
      <alignment horizontal="left" wrapText="1"/>
    </xf>
    <xf numFmtId="0" fontId="2" fillId="0" borderId="24" xfId="0" applyNumberFormat="1" applyFont="1" applyFill="1" applyBorder="1" applyAlignment="1">
      <alignment horizontal="center" vertical="center"/>
    </xf>
    <xf numFmtId="0" fontId="2" fillId="0" borderId="31" xfId="0" applyNumberFormat="1" applyFont="1" applyFill="1" applyBorder="1" applyAlignment="1">
      <alignment horizontal="center" vertical="center"/>
    </xf>
    <xf numFmtId="0" fontId="2" fillId="0" borderId="25" xfId="0" applyNumberFormat="1" applyFont="1" applyFill="1" applyBorder="1" applyAlignment="1">
      <alignment horizontal="center" vertical="center"/>
    </xf>
    <xf numFmtId="0" fontId="2" fillId="0" borderId="14" xfId="0" applyNumberFormat="1" applyFont="1" applyFill="1" applyBorder="1" applyAlignment="1">
      <alignment horizontal="center" vertical="center"/>
    </xf>
    <xf numFmtId="0" fontId="2" fillId="0" borderId="26" xfId="0" applyNumberFormat="1" applyFont="1" applyFill="1" applyBorder="1" applyAlignment="1">
      <alignment horizontal="center" vertical="center"/>
    </xf>
    <xf numFmtId="0" fontId="2" fillId="0" borderId="32" xfId="0" applyNumberFormat="1" applyFont="1" applyFill="1" applyBorder="1" applyAlignment="1">
      <alignment horizontal="center" vertical="center"/>
    </xf>
    <xf numFmtId="0" fontId="2" fillId="0" borderId="27" xfId="0" applyNumberFormat="1" applyFont="1" applyFill="1" applyBorder="1" applyAlignment="1">
      <alignment horizontal="center" vertical="center"/>
    </xf>
    <xf numFmtId="0" fontId="2" fillId="0" borderId="28" xfId="0" applyNumberFormat="1" applyFont="1" applyFill="1" applyBorder="1" applyAlignment="1">
      <alignment horizontal="center" vertical="center"/>
    </xf>
    <xf numFmtId="0" fontId="2" fillId="0" borderId="29" xfId="0" applyNumberFormat="1" applyFont="1" applyFill="1" applyBorder="1" applyAlignment="1">
      <alignment horizontal="center" vertical="center" wrapText="1"/>
    </xf>
    <xf numFmtId="0" fontId="2" fillId="0" borderId="28" xfId="0" applyNumberFormat="1" applyFont="1" applyFill="1" applyBorder="1" applyAlignment="1">
      <alignment horizontal="center" vertical="center" wrapText="1"/>
    </xf>
    <xf numFmtId="0" fontId="2" fillId="0" borderId="30" xfId="0" applyNumberFormat="1" applyFont="1" applyFill="1" applyBorder="1" applyAlignment="1">
      <alignment horizontal="center" vertical="center" wrapText="1"/>
    </xf>
    <xf numFmtId="0" fontId="2" fillId="0" borderId="33" xfId="0" applyNumberFormat="1" applyFont="1" applyFill="1" applyBorder="1" applyAlignment="1">
      <alignment horizontal="center" vertical="center" wrapText="1"/>
    </xf>
    <xf numFmtId="0" fontId="29" fillId="0" borderId="5" xfId="0" applyNumberFormat="1" applyFont="1" applyFill="1" applyBorder="1" applyAlignment="1">
      <alignment horizontal="center" wrapText="1"/>
    </xf>
    <xf numFmtId="0" fontId="7" fillId="0" borderId="0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center"/>
    </xf>
    <xf numFmtId="0" fontId="29" fillId="0" borderId="0" xfId="0" applyNumberFormat="1" applyFont="1" applyFill="1" applyBorder="1" applyAlignment="1">
      <alignment horizontal="right"/>
    </xf>
    <xf numFmtId="0" fontId="4" fillId="0" borderId="20" xfId="0" applyNumberFormat="1" applyFont="1" applyFill="1" applyBorder="1" applyAlignment="1">
      <alignment horizontal="center" vertical="top"/>
    </xf>
  </cellXfs>
  <cellStyles count="10">
    <cellStyle name="Normal" xfId="6"/>
    <cellStyle name="Обычный" xfId="0" builtinId="0"/>
    <cellStyle name="Обычный 2" xfId="1"/>
    <cellStyle name="Обычный 3" xfId="2"/>
    <cellStyle name="Обычный 3 2" xfId="7"/>
    <cellStyle name="Обычный 5" xfId="3"/>
    <cellStyle name="Обычный 7" xfId="4"/>
    <cellStyle name="Обычный 8" xfId="8"/>
    <cellStyle name="Процентный" xfId="9" builtinId="5"/>
    <cellStyle name="Финансовый" xfId="5" builtinId="3"/>
  </cellStyles>
  <dxfs count="0"/>
  <tableStyles count="0" defaultTableStyle="TableStyleMedium9" defaultPivotStyle="PivotStyleLight16"/>
  <colors>
    <mruColors>
      <color rgb="FFFFFFCC"/>
      <color rgb="FF0000FF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zoomScale="70" zoomScaleNormal="70" workbookViewId="0">
      <pane xSplit="3" ySplit="21" topLeftCell="D22" activePane="bottomRight" state="frozen"/>
      <selection activeCell="D21" sqref="D21"/>
      <selection pane="topRight" activeCell="D21" sqref="D21"/>
      <selection pane="bottomLeft" activeCell="D21" sqref="D21"/>
      <selection pane="bottomRight" activeCell="K23" sqref="K23"/>
    </sheetView>
  </sheetViews>
  <sheetFormatPr defaultColWidth="9.140625" defaultRowHeight="12" x14ac:dyDescent="0.2"/>
  <cols>
    <col min="1" max="1" width="9.85546875" style="12" customWidth="1"/>
    <col min="2" max="2" width="40.140625" style="30" customWidth="1"/>
    <col min="3" max="3" width="10.42578125" style="12" customWidth="1"/>
    <col min="4" max="4" width="13.85546875" style="12" customWidth="1"/>
    <col min="5" max="5" width="13" style="12" customWidth="1"/>
    <col min="6" max="6" width="13.7109375" style="12" customWidth="1"/>
    <col min="7" max="7" width="11.85546875" style="12" customWidth="1"/>
    <col min="8" max="8" width="12.85546875" style="12" customWidth="1"/>
    <col min="9" max="16" width="13" style="12" customWidth="1"/>
    <col min="17" max="17" width="13.7109375" style="12" customWidth="1"/>
    <col min="18" max="18" width="9.5703125" style="12" customWidth="1"/>
    <col min="19" max="19" width="9.28515625" style="12" customWidth="1"/>
    <col min="20" max="20" width="13.140625" style="12" customWidth="1"/>
    <col min="21" max="21" width="9.5703125" style="12" bestFit="1" customWidth="1"/>
    <col min="22" max="22" width="9.140625" style="12"/>
    <col min="23" max="23" width="9.42578125" style="12" bestFit="1" customWidth="1"/>
    <col min="24" max="16384" width="9.140625" style="12"/>
  </cols>
  <sheetData>
    <row r="1" spans="1:20" x14ac:dyDescent="0.2">
      <c r="T1" s="13" t="s">
        <v>60</v>
      </c>
    </row>
    <row r="2" spans="1:20" ht="24" customHeight="1" x14ac:dyDescent="0.2">
      <c r="R2" s="465" t="s">
        <v>11</v>
      </c>
      <c r="S2" s="465"/>
      <c r="T2" s="465"/>
    </row>
    <row r="3" spans="1:20" x14ac:dyDescent="0.2">
      <c r="A3" s="466" t="s">
        <v>61</v>
      </c>
      <c r="B3" s="466"/>
      <c r="C3" s="466"/>
      <c r="D3" s="466"/>
      <c r="E3" s="466"/>
      <c r="F3" s="466"/>
      <c r="G3" s="466"/>
      <c r="H3" s="466"/>
      <c r="I3" s="466"/>
      <c r="J3" s="466"/>
      <c r="K3" s="466"/>
      <c r="L3" s="466"/>
      <c r="M3" s="466"/>
      <c r="N3" s="466"/>
      <c r="O3" s="466"/>
      <c r="P3" s="466"/>
      <c r="Q3" s="466"/>
      <c r="R3" s="466"/>
      <c r="S3" s="466"/>
      <c r="T3" s="466"/>
    </row>
    <row r="4" spans="1:20" x14ac:dyDescent="0.2">
      <c r="F4" s="13" t="s">
        <v>62</v>
      </c>
      <c r="G4" s="458" t="s">
        <v>227</v>
      </c>
      <c r="H4" s="458"/>
      <c r="I4" s="12" t="s">
        <v>63</v>
      </c>
      <c r="J4" s="458" t="s">
        <v>847</v>
      </c>
      <c r="K4" s="458"/>
      <c r="L4" s="12" t="s">
        <v>64</v>
      </c>
      <c r="S4" s="19" t="s">
        <v>162</v>
      </c>
    </row>
    <row r="5" spans="1:20" x14ac:dyDescent="0.2">
      <c r="S5" s="19" t="s">
        <v>179</v>
      </c>
    </row>
    <row r="6" spans="1:20" x14ac:dyDescent="0.2">
      <c r="F6" s="13" t="s">
        <v>12</v>
      </c>
      <c r="G6" s="467" t="s">
        <v>178</v>
      </c>
      <c r="H6" s="467"/>
      <c r="I6" s="467"/>
      <c r="J6" s="467"/>
      <c r="K6" s="467"/>
      <c r="L6" s="467"/>
      <c r="M6" s="467"/>
      <c r="N6" s="467"/>
      <c r="O6" s="467"/>
      <c r="P6" s="31"/>
      <c r="S6" s="19" t="s">
        <v>180</v>
      </c>
    </row>
    <row r="7" spans="1:20" x14ac:dyDescent="0.2">
      <c r="G7" s="457" t="s">
        <v>13</v>
      </c>
      <c r="H7" s="457"/>
      <c r="I7" s="457"/>
      <c r="J7" s="457"/>
      <c r="K7" s="457"/>
      <c r="L7" s="457"/>
      <c r="M7" s="457"/>
      <c r="N7" s="457"/>
      <c r="O7" s="457"/>
      <c r="P7" s="70"/>
      <c r="S7" s="19" t="s">
        <v>181</v>
      </c>
    </row>
    <row r="8" spans="1:20" x14ac:dyDescent="0.2">
      <c r="S8" s="20" t="s">
        <v>163</v>
      </c>
    </row>
    <row r="9" spans="1:20" x14ac:dyDescent="0.2">
      <c r="I9" s="13" t="s">
        <v>14</v>
      </c>
      <c r="J9" s="458" t="s">
        <v>847</v>
      </c>
      <c r="K9" s="459"/>
      <c r="L9" s="12" t="s">
        <v>15</v>
      </c>
      <c r="S9" s="19" t="s">
        <v>164</v>
      </c>
    </row>
    <row r="10" spans="1:20" x14ac:dyDescent="0.2">
      <c r="S10" s="21" t="s">
        <v>165</v>
      </c>
    </row>
    <row r="11" spans="1:20" x14ac:dyDescent="0.2">
      <c r="G11" s="13" t="s">
        <v>16</v>
      </c>
      <c r="H11" s="458" t="s">
        <v>843</v>
      </c>
      <c r="I11" s="458"/>
      <c r="J11" s="458"/>
      <c r="K11" s="458"/>
      <c r="L11" s="458"/>
      <c r="M11" s="458"/>
      <c r="N11" s="458"/>
      <c r="O11" s="458"/>
      <c r="P11" s="458"/>
    </row>
    <row r="12" spans="1:20" x14ac:dyDescent="0.2">
      <c r="H12" s="32" t="s">
        <v>17</v>
      </c>
      <c r="I12" s="32"/>
      <c r="J12" s="32"/>
      <c r="K12" s="32"/>
      <c r="L12" s="32"/>
      <c r="M12" s="32"/>
      <c r="N12" s="32"/>
      <c r="O12" s="32"/>
      <c r="P12" s="32"/>
    </row>
    <row r="13" spans="1:20" x14ac:dyDescent="0.2">
      <c r="H13" s="32"/>
      <c r="I13" s="32"/>
      <c r="J13" s="69"/>
      <c r="K13" s="32"/>
      <c r="L13" s="32"/>
      <c r="M13" s="32"/>
      <c r="N13" s="32"/>
      <c r="O13" s="32"/>
      <c r="P13" s="32"/>
    </row>
    <row r="14" spans="1:20" x14ac:dyDescent="0.2"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</row>
    <row r="15" spans="1:20" x14ac:dyDescent="0.2"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106"/>
      <c r="S15" s="106"/>
    </row>
    <row r="16" spans="1:20" x14ac:dyDescent="0.2">
      <c r="G16" s="35"/>
      <c r="H16" s="35"/>
    </row>
    <row r="17" spans="1:24" ht="48" customHeight="1" x14ac:dyDescent="0.2">
      <c r="A17" s="447" t="s">
        <v>20</v>
      </c>
      <c r="B17" s="447" t="s">
        <v>21</v>
      </c>
      <c r="C17" s="447" t="s">
        <v>18</v>
      </c>
      <c r="D17" s="460" t="s">
        <v>65</v>
      </c>
      <c r="E17" s="460" t="s">
        <v>848</v>
      </c>
      <c r="F17" s="447" t="s">
        <v>849</v>
      </c>
      <c r="G17" s="450" t="s">
        <v>850</v>
      </c>
      <c r="H17" s="464"/>
      <c r="I17" s="464"/>
      <c r="J17" s="464"/>
      <c r="K17" s="464"/>
      <c r="L17" s="464"/>
      <c r="M17" s="464"/>
      <c r="N17" s="464"/>
      <c r="O17" s="464"/>
      <c r="P17" s="451"/>
      <c r="Q17" s="447" t="s">
        <v>66</v>
      </c>
      <c r="R17" s="450" t="s">
        <v>67</v>
      </c>
      <c r="S17" s="451"/>
      <c r="T17" s="447" t="s">
        <v>9</v>
      </c>
    </row>
    <row r="18" spans="1:24" ht="15" customHeight="1" x14ac:dyDescent="0.2">
      <c r="A18" s="448"/>
      <c r="B18" s="448"/>
      <c r="C18" s="448"/>
      <c r="D18" s="461"/>
      <c r="E18" s="461"/>
      <c r="F18" s="448"/>
      <c r="G18" s="450" t="s">
        <v>68</v>
      </c>
      <c r="H18" s="451"/>
      <c r="I18" s="450" t="s">
        <v>69</v>
      </c>
      <c r="J18" s="451"/>
      <c r="K18" s="450" t="s">
        <v>70</v>
      </c>
      <c r="L18" s="451"/>
      <c r="M18" s="450" t="s">
        <v>71</v>
      </c>
      <c r="N18" s="451"/>
      <c r="O18" s="450" t="s">
        <v>72</v>
      </c>
      <c r="P18" s="451"/>
      <c r="Q18" s="448"/>
      <c r="R18" s="453" t="s">
        <v>7</v>
      </c>
      <c r="S18" s="455" t="s">
        <v>8</v>
      </c>
      <c r="T18" s="448"/>
    </row>
    <row r="19" spans="1:24" ht="63" customHeight="1" x14ac:dyDescent="0.2">
      <c r="A19" s="452"/>
      <c r="B19" s="452"/>
      <c r="C19" s="452"/>
      <c r="D19" s="462"/>
      <c r="E19" s="463"/>
      <c r="F19" s="449"/>
      <c r="G19" s="28" t="s">
        <v>0</v>
      </c>
      <c r="H19" s="28" t="s">
        <v>5</v>
      </c>
      <c r="I19" s="28" t="s">
        <v>0</v>
      </c>
      <c r="J19" s="28" t="s">
        <v>5</v>
      </c>
      <c r="K19" s="28" t="s">
        <v>0</v>
      </c>
      <c r="L19" s="28" t="s">
        <v>5</v>
      </c>
      <c r="M19" s="28" t="s">
        <v>0</v>
      </c>
      <c r="N19" s="28" t="s">
        <v>5</v>
      </c>
      <c r="O19" s="28" t="s">
        <v>0</v>
      </c>
      <c r="P19" s="28" t="s">
        <v>5</v>
      </c>
      <c r="Q19" s="449"/>
      <c r="R19" s="454"/>
      <c r="S19" s="456"/>
      <c r="T19" s="452"/>
    </row>
    <row r="20" spans="1:24" x14ac:dyDescent="0.2">
      <c r="A20" s="15">
        <v>1</v>
      </c>
      <c r="B20" s="33">
        <v>2</v>
      </c>
      <c r="C20" s="15">
        <v>3</v>
      </c>
      <c r="D20" s="15">
        <v>4</v>
      </c>
      <c r="E20" s="15">
        <v>5</v>
      </c>
      <c r="F20" s="15">
        <v>6</v>
      </c>
      <c r="G20" s="15">
        <v>7</v>
      </c>
      <c r="H20" s="15">
        <v>8</v>
      </c>
      <c r="I20" s="15">
        <v>9</v>
      </c>
      <c r="J20" s="15">
        <v>10</v>
      </c>
      <c r="K20" s="15">
        <v>11</v>
      </c>
      <c r="L20" s="15">
        <v>12</v>
      </c>
      <c r="M20" s="15">
        <v>13</v>
      </c>
      <c r="N20" s="15">
        <v>14</v>
      </c>
      <c r="O20" s="15">
        <v>15</v>
      </c>
      <c r="P20" s="15">
        <v>16</v>
      </c>
      <c r="Q20" s="15">
        <v>17</v>
      </c>
      <c r="R20" s="15">
        <v>18</v>
      </c>
      <c r="S20" s="15">
        <v>19</v>
      </c>
      <c r="T20" s="15">
        <v>20</v>
      </c>
    </row>
    <row r="21" spans="1:24" ht="25.5" x14ac:dyDescent="0.2">
      <c r="A21" s="111">
        <v>0</v>
      </c>
      <c r="B21" s="111" t="s">
        <v>10</v>
      </c>
      <c r="C21" s="111"/>
      <c r="D21" s="146">
        <f>SUM(D22:D25)</f>
        <v>141.2833432075</v>
      </c>
      <c r="E21" s="146">
        <f t="shared" ref="E21:R21" si="0">SUM(E22:E25)</f>
        <v>75.415918582499984</v>
      </c>
      <c r="F21" s="112">
        <f t="shared" si="0"/>
        <v>65.867424625000012</v>
      </c>
      <c r="G21" s="146">
        <f t="shared" si="0"/>
        <v>27.690826250000001</v>
      </c>
      <c r="H21" s="147">
        <f t="shared" si="0"/>
        <v>3.1329374999999997</v>
      </c>
      <c r="I21" s="112">
        <f t="shared" si="0"/>
        <v>0</v>
      </c>
      <c r="J21" s="112">
        <f t="shared" si="0"/>
        <v>0</v>
      </c>
      <c r="K21" s="112">
        <f t="shared" si="0"/>
        <v>2.5279375000000002</v>
      </c>
      <c r="L21" s="112">
        <f t="shared" si="0"/>
        <v>3.1329374999999997</v>
      </c>
      <c r="M21" s="112">
        <f t="shared" si="0"/>
        <v>2.1878150000000001</v>
      </c>
      <c r="N21" s="112">
        <f t="shared" si="0"/>
        <v>0</v>
      </c>
      <c r="O21" s="112">
        <f t="shared" si="0"/>
        <v>22.97507375</v>
      </c>
      <c r="P21" s="112">
        <f t="shared" si="0"/>
        <v>0</v>
      </c>
      <c r="Q21" s="112">
        <f t="shared" si="0"/>
        <v>24.55788875</v>
      </c>
      <c r="R21" s="113">
        <f t="shared" si="0"/>
        <v>-24.55788875</v>
      </c>
      <c r="S21" s="113">
        <f t="shared" ref="S21" si="1">IF(G21=0,0,(R21/G21)*100)</f>
        <v>-88.686009324116867</v>
      </c>
      <c r="T21" s="114"/>
      <c r="U21" s="35"/>
      <c r="V21" s="35"/>
      <c r="W21" s="35"/>
      <c r="X21" s="35"/>
    </row>
    <row r="22" spans="1:24" ht="114.75" x14ac:dyDescent="0.2">
      <c r="A22" s="61" t="s">
        <v>167</v>
      </c>
      <c r="B22" s="62" t="s">
        <v>171</v>
      </c>
      <c r="C22" s="61" t="s">
        <v>172</v>
      </c>
      <c r="D22" s="143">
        <v>32.625065919999997</v>
      </c>
      <c r="E22" s="27">
        <v>32.625065919999997</v>
      </c>
      <c r="F22" s="95"/>
      <c r="G22" s="385">
        <f>I22+K22+M22+O22</f>
        <v>0</v>
      </c>
      <c r="H22" s="385">
        <f>J22+L22+N22+P22</f>
        <v>0</v>
      </c>
      <c r="I22" s="385">
        <f>J22</f>
        <v>0</v>
      </c>
      <c r="J22" s="385"/>
      <c r="K22" s="385">
        <f>L22</f>
        <v>0</v>
      </c>
      <c r="L22" s="385"/>
      <c r="M22" s="385">
        <f>N22</f>
        <v>0</v>
      </c>
      <c r="N22" s="385"/>
      <c r="O22" s="385">
        <f>P22</f>
        <v>0</v>
      </c>
      <c r="P22" s="385"/>
      <c r="Q22" s="95">
        <f>G22-H22</f>
        <v>0</v>
      </c>
      <c r="R22" s="29">
        <f>H22-G22</f>
        <v>0</v>
      </c>
      <c r="S22" s="29">
        <f t="shared" ref="S22:S25" si="2">IF(G22=0,0,(R22/G22)*100)</f>
        <v>0</v>
      </c>
      <c r="T22" s="34"/>
      <c r="V22" s="35"/>
      <c r="W22" s="35"/>
      <c r="X22" s="35"/>
    </row>
    <row r="23" spans="1:24" ht="178.5" x14ac:dyDescent="0.2">
      <c r="A23" s="61" t="s">
        <v>168</v>
      </c>
      <c r="B23" s="62" t="s">
        <v>844</v>
      </c>
      <c r="C23" s="61" t="s">
        <v>173</v>
      </c>
      <c r="D23" s="143">
        <v>108.5005023125</v>
      </c>
      <c r="E23" s="27">
        <f>14.9559464375+27.67713125</f>
        <v>42.633077687499998</v>
      </c>
      <c r="F23" s="95">
        <f>D23-E23</f>
        <v>65.867424625000012</v>
      </c>
      <c r="G23" s="385">
        <f t="shared" ref="G23:H25" si="3">I23+K23+M23+O23</f>
        <v>27.690826250000001</v>
      </c>
      <c r="H23" s="385">
        <f>J23+L23+N23+P23</f>
        <v>3.1329374999999997</v>
      </c>
      <c r="I23" s="385"/>
      <c r="J23" s="385"/>
      <c r="K23" s="385">
        <v>2.5279375000000002</v>
      </c>
      <c r="L23" s="385">
        <f>(2.50635*1.2+2.50635*0.05)</f>
        <v>3.1329374999999997</v>
      </c>
      <c r="M23" s="385">
        <v>2.1878150000000001</v>
      </c>
      <c r="N23" s="385"/>
      <c r="O23" s="385">
        <v>22.97507375</v>
      </c>
      <c r="P23" s="385"/>
      <c r="Q23" s="95">
        <f t="shared" ref="Q23:Q25" si="4">G23-H23</f>
        <v>24.55788875</v>
      </c>
      <c r="R23" s="29">
        <f t="shared" ref="R23:R25" si="5">H23-G23</f>
        <v>-24.55788875</v>
      </c>
      <c r="S23" s="29">
        <f t="shared" si="2"/>
        <v>-88.686009324116867</v>
      </c>
      <c r="T23" s="34"/>
      <c r="V23" s="35"/>
      <c r="W23" s="35"/>
      <c r="X23" s="35"/>
    </row>
    <row r="24" spans="1:24" ht="89.25" x14ac:dyDescent="0.2">
      <c r="A24" s="61" t="s">
        <v>169</v>
      </c>
      <c r="B24" s="62" t="s">
        <v>174</v>
      </c>
      <c r="C24" s="61" t="s">
        <v>175</v>
      </c>
      <c r="D24" s="143">
        <v>6.180759999999999E-2</v>
      </c>
      <c r="E24" s="27">
        <v>6.180759999999999E-2</v>
      </c>
      <c r="F24" s="95"/>
      <c r="G24" s="385">
        <f t="shared" si="3"/>
        <v>0</v>
      </c>
      <c r="H24" s="385">
        <f t="shared" si="3"/>
        <v>0</v>
      </c>
      <c r="I24" s="385">
        <f t="shared" ref="I24:K25" si="6">J24</f>
        <v>0</v>
      </c>
      <c r="J24" s="385"/>
      <c r="K24" s="385">
        <f t="shared" si="6"/>
        <v>0</v>
      </c>
      <c r="L24" s="385"/>
      <c r="M24" s="385">
        <f t="shared" ref="M24:M25" si="7">N24</f>
        <v>0</v>
      </c>
      <c r="N24" s="385"/>
      <c r="O24" s="385">
        <f t="shared" ref="O24:O25" si="8">P24</f>
        <v>0</v>
      </c>
      <c r="P24" s="385"/>
      <c r="Q24" s="95">
        <f t="shared" si="4"/>
        <v>0</v>
      </c>
      <c r="R24" s="29">
        <f t="shared" si="5"/>
        <v>0</v>
      </c>
      <c r="S24" s="29">
        <f t="shared" si="2"/>
        <v>0</v>
      </c>
      <c r="T24" s="34"/>
      <c r="V24" s="35"/>
      <c r="W24" s="35"/>
      <c r="X24" s="35"/>
    </row>
    <row r="25" spans="1:24" ht="102" x14ac:dyDescent="0.2">
      <c r="A25" s="61" t="s">
        <v>170</v>
      </c>
      <c r="B25" s="62" t="s">
        <v>176</v>
      </c>
      <c r="C25" s="61" t="s">
        <v>177</v>
      </c>
      <c r="D25" s="143">
        <v>9.5967374999999994E-2</v>
      </c>
      <c r="E25" s="27">
        <v>9.5967375000000008E-2</v>
      </c>
      <c r="F25" s="95"/>
      <c r="G25" s="385">
        <f t="shared" si="3"/>
        <v>0</v>
      </c>
      <c r="H25" s="385">
        <f t="shared" si="3"/>
        <v>0</v>
      </c>
      <c r="I25" s="385">
        <f t="shared" si="6"/>
        <v>0</v>
      </c>
      <c r="J25" s="385"/>
      <c r="K25" s="385">
        <f t="shared" si="6"/>
        <v>0</v>
      </c>
      <c r="L25" s="385"/>
      <c r="M25" s="385">
        <f t="shared" si="7"/>
        <v>0</v>
      </c>
      <c r="N25" s="385"/>
      <c r="O25" s="385">
        <f t="shared" si="8"/>
        <v>0</v>
      </c>
      <c r="P25" s="385"/>
      <c r="Q25" s="385">
        <f t="shared" si="4"/>
        <v>0</v>
      </c>
      <c r="R25" s="386">
        <f t="shared" si="5"/>
        <v>0</v>
      </c>
      <c r="S25" s="29">
        <f t="shared" si="2"/>
        <v>0</v>
      </c>
      <c r="T25" s="34"/>
      <c r="V25" s="35"/>
      <c r="W25" s="35"/>
      <c r="X25" s="35"/>
    </row>
    <row r="27" spans="1:24" x14ac:dyDescent="0.2">
      <c r="G27" s="35"/>
    </row>
    <row r="39" spans="7:7" x14ac:dyDescent="0.2">
      <c r="G39" s="35"/>
    </row>
  </sheetData>
  <autoFilter ref="A20:X25"/>
  <mergeCells count="25">
    <mergeCell ref="R2:T2"/>
    <mergeCell ref="A3:T3"/>
    <mergeCell ref="G4:H4"/>
    <mergeCell ref="J4:K4"/>
    <mergeCell ref="G6:O6"/>
    <mergeCell ref="G7:O7"/>
    <mergeCell ref="J9:K9"/>
    <mergeCell ref="H11:P11"/>
    <mergeCell ref="A17:A19"/>
    <mergeCell ref="B17:B19"/>
    <mergeCell ref="C17:C19"/>
    <mergeCell ref="D17:D19"/>
    <mergeCell ref="E17:E19"/>
    <mergeCell ref="F17:F19"/>
    <mergeCell ref="G17:P17"/>
    <mergeCell ref="Q17:Q19"/>
    <mergeCell ref="R17:S17"/>
    <mergeCell ref="T17:T19"/>
    <mergeCell ref="G18:H18"/>
    <mergeCell ref="I18:J18"/>
    <mergeCell ref="K18:L18"/>
    <mergeCell ref="M18:N18"/>
    <mergeCell ref="O18:P18"/>
    <mergeCell ref="R18:R19"/>
    <mergeCell ref="S18:S19"/>
  </mergeCells>
  <pageMargins left="0.39370078740157483" right="0.39370078740157483" top="0.78740157480314965" bottom="0.39370078740157483" header="0.19685039370078741" footer="0.19685039370078741"/>
  <pageSetup paperSize="9" scale="93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opLeftCell="A10" zoomScale="85" zoomScaleNormal="85" workbookViewId="0">
      <selection activeCell="O22" sqref="O22"/>
    </sheetView>
  </sheetViews>
  <sheetFormatPr defaultColWidth="9.140625" defaultRowHeight="11.25" x14ac:dyDescent="0.2"/>
  <cols>
    <col min="1" max="1" width="7.140625" style="14" customWidth="1"/>
    <col min="2" max="2" width="30.5703125" style="36" customWidth="1"/>
    <col min="3" max="3" width="12" style="14" customWidth="1"/>
    <col min="4" max="4" width="9.28515625" style="14" customWidth="1"/>
    <col min="5" max="6" width="7.7109375" style="14" customWidth="1"/>
    <col min="7" max="7" width="10" style="14" customWidth="1"/>
    <col min="8" max="8" width="7.7109375" style="14" customWidth="1"/>
    <col min="9" max="9" width="8.140625" style="14" bestFit="1" customWidth="1"/>
    <col min="10" max="10" width="7.7109375" style="14" customWidth="1"/>
    <col min="11" max="11" width="9.42578125" style="14" customWidth="1"/>
    <col min="12" max="12" width="7.85546875" style="14" customWidth="1"/>
    <col min="13" max="13" width="7.7109375" style="14" customWidth="1"/>
    <col min="14" max="14" width="8.85546875" style="14" bestFit="1" customWidth="1"/>
    <col min="15" max="19" width="7.28515625" style="14" customWidth="1"/>
    <col min="20" max="20" width="8.85546875" style="14" bestFit="1" customWidth="1"/>
    <col min="21" max="22" width="7.28515625" style="14" customWidth="1"/>
    <col min="23" max="23" width="8.85546875" style="14" customWidth="1"/>
    <col min="24" max="24" width="11.7109375" style="14" customWidth="1"/>
    <col min="25" max="16384" width="9.140625" style="14"/>
  </cols>
  <sheetData>
    <row r="1" spans="1:24" x14ac:dyDescent="0.2">
      <c r="X1" s="37" t="s">
        <v>73</v>
      </c>
    </row>
    <row r="2" spans="1:24" ht="24" customHeight="1" x14ac:dyDescent="0.2">
      <c r="P2" s="74"/>
      <c r="Q2" s="74"/>
      <c r="R2" s="74"/>
      <c r="S2" s="74"/>
      <c r="T2" s="74"/>
      <c r="U2" s="74"/>
      <c r="V2" s="484" t="s">
        <v>11</v>
      </c>
      <c r="W2" s="484"/>
      <c r="X2" s="484"/>
    </row>
    <row r="3" spans="1:24" ht="12" customHeight="1" x14ac:dyDescent="0.2">
      <c r="A3" s="485" t="s">
        <v>74</v>
      </c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5"/>
      <c r="R3" s="485"/>
      <c r="S3" s="485"/>
      <c r="T3" s="485"/>
      <c r="U3" s="485"/>
      <c r="V3" s="485"/>
      <c r="W3" s="485"/>
      <c r="X3" s="485"/>
    </row>
    <row r="4" spans="1:24" x14ac:dyDescent="0.2">
      <c r="H4" s="37" t="s">
        <v>62</v>
      </c>
      <c r="I4" s="476" t="str">
        <f>'10'!G4</f>
        <v>II</v>
      </c>
      <c r="J4" s="477"/>
      <c r="K4" s="14" t="s">
        <v>63</v>
      </c>
      <c r="L4" s="476" t="str">
        <f>'10'!J4</f>
        <v>2024</v>
      </c>
      <c r="M4" s="477"/>
      <c r="N4" s="14" t="s">
        <v>64</v>
      </c>
      <c r="W4" s="19" t="s">
        <v>162</v>
      </c>
    </row>
    <row r="5" spans="1:24" ht="11.25" customHeight="1" x14ac:dyDescent="0.2">
      <c r="W5" s="19" t="s">
        <v>179</v>
      </c>
    </row>
    <row r="6" spans="1:24" ht="12.75" x14ac:dyDescent="0.2">
      <c r="H6" s="37" t="s">
        <v>12</v>
      </c>
      <c r="I6" s="486" t="s">
        <v>178</v>
      </c>
      <c r="J6" s="486"/>
      <c r="K6" s="486"/>
      <c r="L6" s="486"/>
      <c r="M6" s="486"/>
      <c r="N6" s="486"/>
      <c r="O6" s="486"/>
      <c r="P6" s="486"/>
      <c r="Q6" s="486"/>
      <c r="R6" s="486"/>
      <c r="W6" s="142" t="s">
        <v>180</v>
      </c>
    </row>
    <row r="7" spans="1:24" ht="12.75" customHeight="1" x14ac:dyDescent="0.2">
      <c r="I7" s="475" t="s">
        <v>13</v>
      </c>
      <c r="J7" s="475"/>
      <c r="K7" s="475"/>
      <c r="L7" s="475"/>
      <c r="M7" s="475"/>
      <c r="N7" s="475"/>
      <c r="O7" s="475"/>
      <c r="P7" s="475"/>
      <c r="Q7" s="475"/>
      <c r="R7" s="475"/>
      <c r="W7" s="142" t="s">
        <v>181</v>
      </c>
    </row>
    <row r="8" spans="1:24" ht="11.25" customHeight="1" x14ac:dyDescent="0.2">
      <c r="W8" s="20" t="s">
        <v>163</v>
      </c>
    </row>
    <row r="9" spans="1:24" x14ac:dyDescent="0.2">
      <c r="K9" s="37" t="s">
        <v>14</v>
      </c>
      <c r="L9" s="476" t="s">
        <v>847</v>
      </c>
      <c r="M9" s="477"/>
      <c r="N9" s="14" t="s">
        <v>15</v>
      </c>
      <c r="W9" s="19" t="s">
        <v>164</v>
      </c>
    </row>
    <row r="10" spans="1:24" ht="11.25" customHeight="1" x14ac:dyDescent="0.2">
      <c r="W10" s="21" t="s">
        <v>165</v>
      </c>
    </row>
    <row r="11" spans="1:24" x14ac:dyDescent="0.2">
      <c r="J11" s="37" t="s">
        <v>16</v>
      </c>
      <c r="K11" s="476" t="str">
        <f>'10'!H11</f>
        <v>приказом ДЖККиЭ ХМАО-Югры №42-Пр-1 от 06.10.2022</v>
      </c>
      <c r="L11" s="477"/>
      <c r="M11" s="477"/>
      <c r="N11" s="477"/>
      <c r="O11" s="477"/>
      <c r="P11" s="477"/>
      <c r="Q11" s="477"/>
      <c r="R11" s="477"/>
      <c r="S11" s="477"/>
    </row>
    <row r="12" spans="1:24" ht="12.75" customHeight="1" x14ac:dyDescent="0.2">
      <c r="K12" s="475" t="s">
        <v>17</v>
      </c>
      <c r="L12" s="475"/>
      <c r="M12" s="475"/>
      <c r="N12" s="475"/>
      <c r="O12" s="475"/>
      <c r="P12" s="475"/>
      <c r="Q12" s="475"/>
      <c r="R12" s="475"/>
      <c r="S12" s="475"/>
    </row>
    <row r="13" spans="1:24" ht="11.25" customHeight="1" x14ac:dyDescent="0.2"/>
    <row r="14" spans="1:24" ht="15" customHeight="1" x14ac:dyDescent="0.2">
      <c r="A14" s="468" t="s">
        <v>20</v>
      </c>
      <c r="B14" s="468" t="s">
        <v>21</v>
      </c>
      <c r="C14" s="468" t="s">
        <v>18</v>
      </c>
      <c r="D14" s="472" t="s">
        <v>75</v>
      </c>
      <c r="E14" s="472"/>
      <c r="F14" s="472"/>
      <c r="G14" s="472"/>
      <c r="H14" s="472"/>
      <c r="I14" s="472"/>
      <c r="J14" s="472"/>
      <c r="K14" s="472"/>
      <c r="L14" s="472"/>
      <c r="M14" s="473"/>
      <c r="N14" s="478" t="s">
        <v>67</v>
      </c>
      <c r="O14" s="479"/>
      <c r="P14" s="479"/>
      <c r="Q14" s="479"/>
      <c r="R14" s="479"/>
      <c r="S14" s="479"/>
      <c r="T14" s="479"/>
      <c r="U14" s="479"/>
      <c r="V14" s="479"/>
      <c r="W14" s="480"/>
      <c r="X14" s="468" t="s">
        <v>9</v>
      </c>
    </row>
    <row r="15" spans="1:24" ht="15" customHeight="1" x14ac:dyDescent="0.2">
      <c r="A15" s="469"/>
      <c r="B15" s="469"/>
      <c r="C15" s="469"/>
      <c r="D15" s="471" t="s">
        <v>851</v>
      </c>
      <c r="E15" s="472"/>
      <c r="F15" s="472"/>
      <c r="G15" s="472"/>
      <c r="H15" s="472"/>
      <c r="I15" s="472"/>
      <c r="J15" s="472"/>
      <c r="K15" s="472"/>
      <c r="L15" s="472"/>
      <c r="M15" s="473"/>
      <c r="N15" s="481"/>
      <c r="O15" s="482"/>
      <c r="P15" s="482"/>
      <c r="Q15" s="482"/>
      <c r="R15" s="482"/>
      <c r="S15" s="482"/>
      <c r="T15" s="482"/>
      <c r="U15" s="482"/>
      <c r="V15" s="482"/>
      <c r="W15" s="483"/>
      <c r="X15" s="469"/>
    </row>
    <row r="16" spans="1:24" ht="15" customHeight="1" x14ac:dyDescent="0.2">
      <c r="A16" s="469"/>
      <c r="B16" s="469"/>
      <c r="C16" s="469"/>
      <c r="D16" s="471" t="s">
        <v>0</v>
      </c>
      <c r="E16" s="472"/>
      <c r="F16" s="472"/>
      <c r="G16" s="472"/>
      <c r="H16" s="473"/>
      <c r="I16" s="471" t="s">
        <v>5</v>
      </c>
      <c r="J16" s="472"/>
      <c r="K16" s="472"/>
      <c r="L16" s="472"/>
      <c r="M16" s="473"/>
      <c r="N16" s="474" t="s">
        <v>1</v>
      </c>
      <c r="O16" s="474"/>
      <c r="P16" s="474" t="s">
        <v>2</v>
      </c>
      <c r="Q16" s="474"/>
      <c r="R16" s="474" t="s">
        <v>19</v>
      </c>
      <c r="S16" s="474"/>
      <c r="T16" s="474" t="s">
        <v>3</v>
      </c>
      <c r="U16" s="474"/>
      <c r="V16" s="474" t="s">
        <v>76</v>
      </c>
      <c r="W16" s="474"/>
      <c r="X16" s="469"/>
    </row>
    <row r="17" spans="1:24" ht="111.75" customHeight="1" x14ac:dyDescent="0.2">
      <c r="A17" s="469"/>
      <c r="B17" s="469"/>
      <c r="C17" s="469"/>
      <c r="D17" s="468" t="s">
        <v>1</v>
      </c>
      <c r="E17" s="468" t="s">
        <v>2</v>
      </c>
      <c r="F17" s="468" t="s">
        <v>19</v>
      </c>
      <c r="G17" s="468" t="s">
        <v>3</v>
      </c>
      <c r="H17" s="468" t="s">
        <v>4</v>
      </c>
      <c r="I17" s="468" t="s">
        <v>6</v>
      </c>
      <c r="J17" s="468" t="s">
        <v>2</v>
      </c>
      <c r="K17" s="468" t="s">
        <v>19</v>
      </c>
      <c r="L17" s="468" t="s">
        <v>3</v>
      </c>
      <c r="M17" s="468" t="s">
        <v>4</v>
      </c>
      <c r="N17" s="474"/>
      <c r="O17" s="474"/>
      <c r="P17" s="474"/>
      <c r="Q17" s="474"/>
      <c r="R17" s="474"/>
      <c r="S17" s="474"/>
      <c r="T17" s="474"/>
      <c r="U17" s="474"/>
      <c r="V17" s="474"/>
      <c r="W17" s="474"/>
      <c r="X17" s="469"/>
    </row>
    <row r="18" spans="1:24" ht="40.5" customHeight="1" x14ac:dyDescent="0.2">
      <c r="A18" s="470"/>
      <c r="B18" s="470"/>
      <c r="C18" s="470"/>
      <c r="D18" s="470"/>
      <c r="E18" s="470"/>
      <c r="F18" s="470"/>
      <c r="G18" s="470"/>
      <c r="H18" s="470"/>
      <c r="I18" s="470"/>
      <c r="J18" s="470"/>
      <c r="K18" s="470"/>
      <c r="L18" s="470"/>
      <c r="M18" s="470"/>
      <c r="N18" s="71" t="s">
        <v>7</v>
      </c>
      <c r="O18" s="71" t="s">
        <v>8</v>
      </c>
      <c r="P18" s="71" t="s">
        <v>7</v>
      </c>
      <c r="Q18" s="71" t="s">
        <v>8</v>
      </c>
      <c r="R18" s="71" t="s">
        <v>7</v>
      </c>
      <c r="S18" s="71" t="s">
        <v>8</v>
      </c>
      <c r="T18" s="71" t="s">
        <v>7</v>
      </c>
      <c r="U18" s="71" t="s">
        <v>8</v>
      </c>
      <c r="V18" s="71" t="s">
        <v>7</v>
      </c>
      <c r="W18" s="71" t="s">
        <v>8</v>
      </c>
      <c r="X18" s="470"/>
    </row>
    <row r="19" spans="1:24" x14ac:dyDescent="0.2">
      <c r="A19" s="18">
        <v>1</v>
      </c>
      <c r="B19" s="3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  <c r="P19" s="18">
        <v>16</v>
      </c>
      <c r="Q19" s="18">
        <v>17</v>
      </c>
      <c r="R19" s="18">
        <v>18</v>
      </c>
      <c r="S19" s="18">
        <v>19</v>
      </c>
      <c r="T19" s="18">
        <v>20</v>
      </c>
      <c r="U19" s="18">
        <v>21</v>
      </c>
      <c r="V19" s="18">
        <v>22</v>
      </c>
      <c r="W19" s="18">
        <v>23</v>
      </c>
      <c r="X19" s="18">
        <v>24</v>
      </c>
    </row>
    <row r="20" spans="1:24" ht="21" x14ac:dyDescent="0.2">
      <c r="A20" s="5">
        <v>0</v>
      </c>
      <c r="B20" s="5" t="s">
        <v>10</v>
      </c>
      <c r="C20" s="5"/>
      <c r="D20" s="43">
        <f>'10'!G21</f>
        <v>27.690826250000001</v>
      </c>
      <c r="E20" s="44"/>
      <c r="F20" s="44"/>
      <c r="G20" s="43">
        <f>D20</f>
        <v>27.690826250000001</v>
      </c>
      <c r="H20" s="44"/>
      <c r="I20" s="43">
        <f>'10'!H21</f>
        <v>3.1329374999999997</v>
      </c>
      <c r="J20" s="44"/>
      <c r="K20" s="44"/>
      <c r="L20" s="45">
        <f>I20</f>
        <v>3.1329374999999997</v>
      </c>
      <c r="M20" s="44"/>
      <c r="N20" s="46">
        <f>I20-D20</f>
        <v>-24.55788875</v>
      </c>
      <c r="O20" s="46">
        <f>IF(D20=0,0,(N20/D20)*100)</f>
        <v>-88.686009324116867</v>
      </c>
      <c r="P20" s="46">
        <f>J20-E20</f>
        <v>0</v>
      </c>
      <c r="Q20" s="46">
        <f>IF(E20=0,0,(P20/E20)*100)</f>
        <v>0</v>
      </c>
      <c r="R20" s="46">
        <f>K20-F20</f>
        <v>0</v>
      </c>
      <c r="S20" s="46">
        <f>IF(F20=0,0,(R20/F20)*100)</f>
        <v>0</v>
      </c>
      <c r="T20" s="46">
        <f>L20-G20</f>
        <v>-24.55788875</v>
      </c>
      <c r="U20" s="46">
        <f>IF(G20=0,0,(T20/G20)*100)</f>
        <v>-88.686009324116867</v>
      </c>
      <c r="V20" s="46">
        <f>M20-H20</f>
        <v>0</v>
      </c>
      <c r="W20" s="46">
        <f>IF(H20=0,0,(V20/H20)*100)</f>
        <v>0</v>
      </c>
      <c r="X20" s="47"/>
    </row>
    <row r="21" spans="1:24" ht="101.25" x14ac:dyDescent="0.2">
      <c r="A21" s="2" t="s">
        <v>167</v>
      </c>
      <c r="B21" s="3" t="s">
        <v>171</v>
      </c>
      <c r="C21" s="2" t="s">
        <v>172</v>
      </c>
      <c r="D21" s="39">
        <f>'10'!G22</f>
        <v>0</v>
      </c>
      <c r="E21" s="18"/>
      <c r="F21" s="18"/>
      <c r="G21" s="39">
        <f t="shared" ref="G21:G24" si="0">D21</f>
        <v>0</v>
      </c>
      <c r="H21" s="18"/>
      <c r="I21" s="39">
        <f>'10'!H22</f>
        <v>0</v>
      </c>
      <c r="J21" s="18"/>
      <c r="K21" s="18"/>
      <c r="L21" s="42">
        <f t="shared" ref="L21:L24" si="1">I21</f>
        <v>0</v>
      </c>
      <c r="M21" s="18"/>
      <c r="N21" s="40">
        <f t="shared" ref="N21:N24" si="2">I21-D21</f>
        <v>0</v>
      </c>
      <c r="O21" s="40">
        <f t="shared" ref="O21:O24" si="3">IF(D21=0,0,(N21/D21)*100)</f>
        <v>0</v>
      </c>
      <c r="P21" s="40">
        <f t="shared" ref="P21:P24" si="4">J21-E21</f>
        <v>0</v>
      </c>
      <c r="Q21" s="40">
        <f t="shared" ref="Q21:Q24" si="5">IF(E21=0,0,(P21/E21)*100)</f>
        <v>0</v>
      </c>
      <c r="R21" s="40">
        <f t="shared" ref="R21:R24" si="6">K21-F21</f>
        <v>0</v>
      </c>
      <c r="S21" s="40">
        <f t="shared" ref="S21:S24" si="7">IF(F21=0,0,(R21/F21)*100)</f>
        <v>0</v>
      </c>
      <c r="T21" s="40">
        <f t="shared" ref="T21:T24" si="8">L21-G21</f>
        <v>0</v>
      </c>
      <c r="U21" s="40">
        <f t="shared" ref="U21:U24" si="9">IF(G21=0,0,(T21/G21)*100)</f>
        <v>0</v>
      </c>
      <c r="V21" s="40">
        <f t="shared" ref="V21:V24" si="10">M21-H21</f>
        <v>0</v>
      </c>
      <c r="W21" s="40">
        <f t="shared" ref="W21:W24" si="11">IF(H21=0,0,(V21/H21)*100)</f>
        <v>0</v>
      </c>
      <c r="X21" s="41"/>
    </row>
    <row r="22" spans="1:24" ht="168.75" x14ac:dyDescent="0.2">
      <c r="A22" s="2" t="s">
        <v>168</v>
      </c>
      <c r="B22" s="3" t="s">
        <v>844</v>
      </c>
      <c r="C22" s="2" t="s">
        <v>173</v>
      </c>
      <c r="D22" s="39">
        <f>'10'!G23</f>
        <v>27.690826250000001</v>
      </c>
      <c r="E22" s="18"/>
      <c r="F22" s="18"/>
      <c r="G22" s="39">
        <f t="shared" si="0"/>
        <v>27.690826250000001</v>
      </c>
      <c r="H22" s="18"/>
      <c r="I22" s="39">
        <f>'10'!H23</f>
        <v>3.1329374999999997</v>
      </c>
      <c r="J22" s="18"/>
      <c r="K22" s="18"/>
      <c r="L22" s="42">
        <f t="shared" si="1"/>
        <v>3.1329374999999997</v>
      </c>
      <c r="M22" s="18"/>
      <c r="N22" s="40">
        <f t="shared" si="2"/>
        <v>-24.55788875</v>
      </c>
      <c r="O22" s="40">
        <f t="shared" si="3"/>
        <v>-88.686009324116867</v>
      </c>
      <c r="P22" s="40">
        <f t="shared" si="4"/>
        <v>0</v>
      </c>
      <c r="Q22" s="40">
        <f t="shared" si="5"/>
        <v>0</v>
      </c>
      <c r="R22" s="40">
        <f t="shared" si="6"/>
        <v>0</v>
      </c>
      <c r="S22" s="40">
        <f t="shared" si="7"/>
        <v>0</v>
      </c>
      <c r="T22" s="40">
        <f t="shared" si="8"/>
        <v>-24.55788875</v>
      </c>
      <c r="U22" s="40">
        <f t="shared" si="9"/>
        <v>-88.686009324116867</v>
      </c>
      <c r="V22" s="40">
        <f t="shared" si="10"/>
        <v>0</v>
      </c>
      <c r="W22" s="40">
        <f t="shared" si="11"/>
        <v>0</v>
      </c>
      <c r="X22" s="41"/>
    </row>
    <row r="23" spans="1:24" ht="78.75" x14ac:dyDescent="0.2">
      <c r="A23" s="2" t="s">
        <v>169</v>
      </c>
      <c r="B23" s="3" t="s">
        <v>174</v>
      </c>
      <c r="C23" s="2" t="s">
        <v>175</v>
      </c>
      <c r="D23" s="39">
        <f>'10'!G24</f>
        <v>0</v>
      </c>
      <c r="E23" s="18"/>
      <c r="F23" s="18"/>
      <c r="G23" s="39">
        <f t="shared" si="0"/>
        <v>0</v>
      </c>
      <c r="H23" s="18"/>
      <c r="I23" s="39">
        <f>'10'!H24</f>
        <v>0</v>
      </c>
      <c r="J23" s="18"/>
      <c r="K23" s="18"/>
      <c r="L23" s="42">
        <f t="shared" si="1"/>
        <v>0</v>
      </c>
      <c r="M23" s="18"/>
      <c r="N23" s="40">
        <f t="shared" si="2"/>
        <v>0</v>
      </c>
      <c r="O23" s="40">
        <f t="shared" si="3"/>
        <v>0</v>
      </c>
      <c r="P23" s="40">
        <f t="shared" si="4"/>
        <v>0</v>
      </c>
      <c r="Q23" s="40">
        <f t="shared" si="5"/>
        <v>0</v>
      </c>
      <c r="R23" s="40">
        <f t="shared" si="6"/>
        <v>0</v>
      </c>
      <c r="S23" s="40">
        <f t="shared" si="7"/>
        <v>0</v>
      </c>
      <c r="T23" s="40">
        <f t="shared" si="8"/>
        <v>0</v>
      </c>
      <c r="U23" s="40">
        <f t="shared" si="9"/>
        <v>0</v>
      </c>
      <c r="V23" s="40">
        <f t="shared" si="10"/>
        <v>0</v>
      </c>
      <c r="W23" s="40">
        <f t="shared" si="11"/>
        <v>0</v>
      </c>
      <c r="X23" s="41"/>
    </row>
    <row r="24" spans="1:24" ht="90" x14ac:dyDescent="0.2">
      <c r="A24" s="2" t="s">
        <v>170</v>
      </c>
      <c r="B24" s="3" t="s">
        <v>176</v>
      </c>
      <c r="C24" s="2" t="s">
        <v>177</v>
      </c>
      <c r="D24" s="39">
        <f>'10'!G25</f>
        <v>0</v>
      </c>
      <c r="E24" s="18"/>
      <c r="F24" s="18"/>
      <c r="G24" s="39">
        <f t="shared" si="0"/>
        <v>0</v>
      </c>
      <c r="H24" s="18"/>
      <c r="I24" s="39">
        <f>'10'!H25</f>
        <v>0</v>
      </c>
      <c r="J24" s="18"/>
      <c r="K24" s="18"/>
      <c r="L24" s="42">
        <f t="shared" si="1"/>
        <v>0</v>
      </c>
      <c r="M24" s="18"/>
      <c r="N24" s="40">
        <f t="shared" si="2"/>
        <v>0</v>
      </c>
      <c r="O24" s="40">
        <f t="shared" si="3"/>
        <v>0</v>
      </c>
      <c r="P24" s="40">
        <f t="shared" si="4"/>
        <v>0</v>
      </c>
      <c r="Q24" s="40">
        <f t="shared" si="5"/>
        <v>0</v>
      </c>
      <c r="R24" s="40">
        <f t="shared" si="6"/>
        <v>0</v>
      </c>
      <c r="S24" s="40">
        <f t="shared" si="7"/>
        <v>0</v>
      </c>
      <c r="T24" s="40">
        <f t="shared" si="8"/>
        <v>0</v>
      </c>
      <c r="U24" s="40">
        <f t="shared" si="9"/>
        <v>0</v>
      </c>
      <c r="V24" s="40">
        <f t="shared" si="10"/>
        <v>0</v>
      </c>
      <c r="W24" s="40">
        <f t="shared" si="11"/>
        <v>0</v>
      </c>
      <c r="X24" s="41"/>
    </row>
  </sheetData>
  <autoFilter ref="A19:X24"/>
  <mergeCells count="33">
    <mergeCell ref="V2:X2"/>
    <mergeCell ref="A3:X3"/>
    <mergeCell ref="I4:J4"/>
    <mergeCell ref="L4:M4"/>
    <mergeCell ref="I6:R6"/>
    <mergeCell ref="I7:R7"/>
    <mergeCell ref="L9:M9"/>
    <mergeCell ref="K11:S11"/>
    <mergeCell ref="K12:S12"/>
    <mergeCell ref="A14:A18"/>
    <mergeCell ref="B14:B18"/>
    <mergeCell ref="C14:C18"/>
    <mergeCell ref="D14:M14"/>
    <mergeCell ref="N14:W15"/>
    <mergeCell ref="E17:E18"/>
    <mergeCell ref="F17:F18"/>
    <mergeCell ref="L17:L18"/>
    <mergeCell ref="X14:X18"/>
    <mergeCell ref="D15:M15"/>
    <mergeCell ref="D16:H16"/>
    <mergeCell ref="I16:M16"/>
    <mergeCell ref="N16:O17"/>
    <mergeCell ref="P16:Q17"/>
    <mergeCell ref="R16:S17"/>
    <mergeCell ref="T16:U17"/>
    <mergeCell ref="V16:W17"/>
    <mergeCell ref="D17:D18"/>
    <mergeCell ref="M17:M18"/>
    <mergeCell ref="G17:G18"/>
    <mergeCell ref="H17:H18"/>
    <mergeCell ref="I17:I18"/>
    <mergeCell ref="J17:J18"/>
    <mergeCell ref="K17:K18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5"/>
  <sheetViews>
    <sheetView zoomScale="80" zoomScaleNormal="80" workbookViewId="0">
      <pane xSplit="3" ySplit="17" topLeftCell="D18" activePane="bottomRight" state="frozen"/>
      <selection activeCell="D21" sqref="D21"/>
      <selection pane="topRight" activeCell="D21" sqref="D21"/>
      <selection pane="bottomLeft" activeCell="D21" sqref="D21"/>
      <selection pane="bottomRight" activeCell="Y20" sqref="Y20"/>
    </sheetView>
  </sheetViews>
  <sheetFormatPr defaultColWidth="9.140625" defaultRowHeight="11.25" x14ac:dyDescent="0.2"/>
  <cols>
    <col min="1" max="1" width="9" style="14" customWidth="1"/>
    <col min="2" max="2" width="44.42578125" style="36" customWidth="1"/>
    <col min="3" max="3" width="12.28515625" style="14" customWidth="1"/>
    <col min="4" max="4" width="12.5703125" style="14" customWidth="1"/>
    <col min="5" max="5" width="13.85546875" style="14" customWidth="1"/>
    <col min="6" max="6" width="12.140625" style="14" customWidth="1"/>
    <col min="7" max="7" width="10.42578125" style="14" customWidth="1"/>
    <col min="8" max="8" width="12" style="14" customWidth="1"/>
    <col min="9" max="9" width="12" style="56" customWidth="1"/>
    <col min="10" max="10" width="11.5703125" style="14" customWidth="1"/>
    <col min="11" max="11" width="12.140625" style="56" customWidth="1"/>
    <col min="12" max="14" width="11.5703125" style="14" customWidth="1"/>
    <col min="15" max="15" width="12.140625" style="14" customWidth="1"/>
    <col min="16" max="17" width="11.5703125" style="14" customWidth="1"/>
    <col min="18" max="18" width="13.85546875" style="14" customWidth="1"/>
    <col min="19" max="19" width="9" style="14" customWidth="1"/>
    <col min="20" max="20" width="8.85546875" style="14" customWidth="1"/>
    <col min="21" max="21" width="8.7109375" style="14" customWidth="1"/>
    <col min="22" max="22" width="11.85546875" style="14" customWidth="1"/>
    <col min="23" max="23" width="11.140625" style="14" customWidth="1"/>
    <col min="24" max="25" width="9.140625" style="14"/>
    <col min="26" max="26" width="10.5703125" style="14" bestFit="1" customWidth="1"/>
    <col min="27" max="16384" width="9.140625" style="14"/>
  </cols>
  <sheetData>
    <row r="1" spans="1:22" x14ac:dyDescent="0.2">
      <c r="V1" s="37" t="s">
        <v>77</v>
      </c>
    </row>
    <row r="2" spans="1:22" ht="21" customHeight="1" x14ac:dyDescent="0.2">
      <c r="H2" s="65"/>
      <c r="I2" s="65"/>
      <c r="J2" s="65"/>
      <c r="K2" s="65"/>
      <c r="L2" s="65"/>
      <c r="M2" s="65"/>
      <c r="N2" s="65"/>
      <c r="O2" s="65"/>
      <c r="P2" s="65"/>
      <c r="Q2" s="65"/>
      <c r="R2" s="55"/>
      <c r="T2" s="484" t="s">
        <v>11</v>
      </c>
      <c r="U2" s="484"/>
      <c r="V2" s="484"/>
    </row>
    <row r="3" spans="1:22" x14ac:dyDescent="0.2">
      <c r="A3" s="485" t="s">
        <v>78</v>
      </c>
      <c r="B3" s="502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5"/>
      <c r="P3" s="485"/>
      <c r="Q3" s="485"/>
      <c r="R3" s="485"/>
      <c r="S3" s="485"/>
      <c r="T3" s="485"/>
      <c r="U3" s="485"/>
      <c r="V3" s="485"/>
    </row>
    <row r="4" spans="1:22" x14ac:dyDescent="0.2">
      <c r="G4" s="37" t="s">
        <v>62</v>
      </c>
      <c r="H4" s="72" t="str">
        <f>'10'!G4</f>
        <v>II</v>
      </c>
      <c r="I4" s="57" t="s">
        <v>79</v>
      </c>
      <c r="J4" s="72" t="str">
        <f>'10'!J4</f>
        <v>2024</v>
      </c>
      <c r="K4" s="56" t="s">
        <v>64</v>
      </c>
      <c r="R4" s="54"/>
      <c r="U4" s="19" t="s">
        <v>162</v>
      </c>
    </row>
    <row r="5" spans="1:22" x14ac:dyDescent="0.2">
      <c r="R5" s="53"/>
      <c r="U5" s="19" t="s">
        <v>179</v>
      </c>
    </row>
    <row r="6" spans="1:22" ht="12.75" x14ac:dyDescent="0.2">
      <c r="F6" s="37" t="s">
        <v>12</v>
      </c>
      <c r="G6" s="486" t="s">
        <v>178</v>
      </c>
      <c r="H6" s="486"/>
      <c r="I6" s="486"/>
      <c r="J6" s="486"/>
      <c r="K6" s="486"/>
      <c r="L6" s="486"/>
      <c r="M6" s="486"/>
      <c r="N6" s="486"/>
      <c r="O6" s="486"/>
      <c r="P6" s="486"/>
      <c r="Q6" s="48"/>
      <c r="R6" s="53"/>
      <c r="U6" s="142" t="s">
        <v>180</v>
      </c>
    </row>
    <row r="7" spans="1:22" ht="12.75" x14ac:dyDescent="0.2">
      <c r="G7" s="475" t="s">
        <v>13</v>
      </c>
      <c r="H7" s="475"/>
      <c r="I7" s="475"/>
      <c r="J7" s="475"/>
      <c r="K7" s="475"/>
      <c r="L7" s="475"/>
      <c r="M7" s="475"/>
      <c r="N7" s="475"/>
      <c r="O7" s="475"/>
      <c r="P7" s="475"/>
      <c r="Q7" s="73"/>
      <c r="R7" s="53"/>
      <c r="U7" s="142" t="s">
        <v>181</v>
      </c>
    </row>
    <row r="8" spans="1:22" x14ac:dyDescent="0.2">
      <c r="R8" s="53"/>
      <c r="U8" s="20" t="s">
        <v>163</v>
      </c>
    </row>
    <row r="9" spans="1:22" x14ac:dyDescent="0.2">
      <c r="I9" s="58" t="s">
        <v>14</v>
      </c>
      <c r="J9" s="72" t="s">
        <v>847</v>
      </c>
      <c r="K9" s="56" t="s">
        <v>15</v>
      </c>
      <c r="R9" s="53"/>
      <c r="U9" s="19" t="s">
        <v>164</v>
      </c>
    </row>
    <row r="10" spans="1:22" x14ac:dyDescent="0.2">
      <c r="G10" s="100"/>
      <c r="H10" s="108"/>
      <c r="I10" s="101"/>
      <c r="J10" s="103"/>
      <c r="K10" s="102"/>
      <c r="M10" s="99"/>
      <c r="O10" s="99"/>
      <c r="U10" s="21" t="s">
        <v>165</v>
      </c>
    </row>
    <row r="11" spans="1:22" x14ac:dyDescent="0.2">
      <c r="G11" s="37" t="s">
        <v>16</v>
      </c>
      <c r="H11" s="476" t="str">
        <f>'10'!H11</f>
        <v>приказом ДЖККиЭ ХМАО-Югры №42-Пр-1 от 06.10.2022</v>
      </c>
      <c r="I11" s="477"/>
      <c r="J11" s="477"/>
      <c r="K11" s="503"/>
      <c r="L11" s="477"/>
      <c r="M11" s="477"/>
      <c r="N11" s="477"/>
      <c r="O11" s="477"/>
      <c r="P11" s="477"/>
      <c r="Q11" s="477"/>
    </row>
    <row r="12" spans="1:22" x14ac:dyDescent="0.2">
      <c r="H12" s="475" t="s">
        <v>17</v>
      </c>
      <c r="I12" s="475"/>
      <c r="J12" s="475"/>
      <c r="K12" s="504"/>
      <c r="L12" s="475"/>
      <c r="M12" s="475"/>
      <c r="N12" s="475"/>
      <c r="O12" s="475"/>
      <c r="P12" s="475"/>
      <c r="Q12" s="475"/>
    </row>
    <row r="13" spans="1:22" ht="21.75" customHeight="1" x14ac:dyDescent="0.2"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96"/>
    </row>
    <row r="14" spans="1:22" ht="60" customHeight="1" x14ac:dyDescent="0.2">
      <c r="A14" s="468" t="s">
        <v>20</v>
      </c>
      <c r="B14" s="493" t="s">
        <v>21</v>
      </c>
      <c r="C14" s="468" t="s">
        <v>18</v>
      </c>
      <c r="D14" s="496" t="s">
        <v>80</v>
      </c>
      <c r="E14" s="496" t="s">
        <v>852</v>
      </c>
      <c r="F14" s="506" t="s">
        <v>853</v>
      </c>
      <c r="G14" s="507"/>
      <c r="H14" s="489" t="s">
        <v>854</v>
      </c>
      <c r="I14" s="490"/>
      <c r="J14" s="490"/>
      <c r="K14" s="491"/>
      <c r="L14" s="490"/>
      <c r="M14" s="490"/>
      <c r="N14" s="490"/>
      <c r="O14" s="490"/>
      <c r="P14" s="490"/>
      <c r="Q14" s="492"/>
      <c r="R14" s="489" t="s">
        <v>81</v>
      </c>
      <c r="S14" s="492"/>
      <c r="T14" s="478" t="s">
        <v>82</v>
      </c>
      <c r="U14" s="480"/>
      <c r="V14" s="468" t="s">
        <v>9</v>
      </c>
    </row>
    <row r="15" spans="1:22" ht="22.5" customHeight="1" x14ac:dyDescent="0.2">
      <c r="A15" s="469"/>
      <c r="B15" s="494"/>
      <c r="C15" s="469"/>
      <c r="D15" s="497"/>
      <c r="E15" s="497"/>
      <c r="F15" s="499" t="s">
        <v>22</v>
      </c>
      <c r="G15" s="499" t="s">
        <v>23</v>
      </c>
      <c r="H15" s="489" t="s">
        <v>68</v>
      </c>
      <c r="I15" s="492"/>
      <c r="J15" s="489" t="s">
        <v>69</v>
      </c>
      <c r="K15" s="501"/>
      <c r="L15" s="489" t="s">
        <v>70</v>
      </c>
      <c r="M15" s="492"/>
      <c r="N15" s="489" t="s">
        <v>71</v>
      </c>
      <c r="O15" s="492"/>
      <c r="P15" s="489" t="s">
        <v>72</v>
      </c>
      <c r="Q15" s="492"/>
      <c r="R15" s="487" t="s">
        <v>22</v>
      </c>
      <c r="S15" s="487" t="s">
        <v>23</v>
      </c>
      <c r="T15" s="481"/>
      <c r="U15" s="483"/>
      <c r="V15" s="469"/>
    </row>
    <row r="16" spans="1:22" ht="57" customHeight="1" x14ac:dyDescent="0.2">
      <c r="A16" s="470"/>
      <c r="B16" s="495"/>
      <c r="C16" s="470"/>
      <c r="D16" s="498"/>
      <c r="E16" s="505"/>
      <c r="F16" s="500"/>
      <c r="G16" s="500"/>
      <c r="H16" s="17" t="s">
        <v>0</v>
      </c>
      <c r="I16" s="24" t="s">
        <v>5</v>
      </c>
      <c r="J16" s="17" t="s">
        <v>0</v>
      </c>
      <c r="K16" s="24" t="s">
        <v>5</v>
      </c>
      <c r="L16" s="17" t="s">
        <v>0</v>
      </c>
      <c r="M16" s="17" t="s">
        <v>5</v>
      </c>
      <c r="N16" s="17" t="s">
        <v>0</v>
      </c>
      <c r="O16" s="17" t="s">
        <v>5</v>
      </c>
      <c r="P16" s="17" t="s">
        <v>0</v>
      </c>
      <c r="Q16" s="17" t="s">
        <v>5</v>
      </c>
      <c r="R16" s="488"/>
      <c r="S16" s="488"/>
      <c r="T16" s="4" t="s">
        <v>26</v>
      </c>
      <c r="U16" s="4" t="s">
        <v>8</v>
      </c>
      <c r="V16" s="470"/>
    </row>
    <row r="17" spans="1:26" x14ac:dyDescent="0.2">
      <c r="A17" s="18">
        <v>1</v>
      </c>
      <c r="B17" s="79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64">
        <v>9</v>
      </c>
      <c r="J17" s="18">
        <v>10</v>
      </c>
      <c r="K17" s="64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</row>
    <row r="18" spans="1:26" s="145" customFormat="1" ht="25.5" x14ac:dyDescent="0.2">
      <c r="A18" s="63">
        <v>0</v>
      </c>
      <c r="B18" s="63" t="s">
        <v>10</v>
      </c>
      <c r="C18" s="63"/>
      <c r="D18" s="81" t="s">
        <v>161</v>
      </c>
      <c r="E18" s="82">
        <f>SUBTOTAL(9,E19:E22)</f>
        <v>63.34870525849999</v>
      </c>
      <c r="F18" s="81" t="s">
        <v>161</v>
      </c>
      <c r="G18" s="82">
        <f t="shared" ref="G18:T18" si="0">SUBTOTAL(9,G19:G22)</f>
        <v>55.328636685000021</v>
      </c>
      <c r="H18" s="82">
        <f t="shared" si="0"/>
        <v>23.260294050000002</v>
      </c>
      <c r="I18" s="148">
        <f t="shared" si="0"/>
        <v>5.2269524999999994</v>
      </c>
      <c r="J18" s="82">
        <f t="shared" si="0"/>
        <v>2.6316674999999998</v>
      </c>
      <c r="K18" s="119">
        <f t="shared" si="0"/>
        <v>2.6316674999999998</v>
      </c>
      <c r="L18" s="82">
        <f t="shared" si="0"/>
        <v>1.8352949999999999</v>
      </c>
      <c r="M18" s="119">
        <f t="shared" si="0"/>
        <v>2.5952849999999996</v>
      </c>
      <c r="N18" s="82">
        <f t="shared" si="0"/>
        <v>2.6276250000000001</v>
      </c>
      <c r="O18" s="119">
        <f t="shared" si="0"/>
        <v>0</v>
      </c>
      <c r="P18" s="82">
        <f t="shared" si="0"/>
        <v>16.165706550000003</v>
      </c>
      <c r="Q18" s="119">
        <f t="shared" si="0"/>
        <v>0</v>
      </c>
      <c r="R18" s="80" t="s">
        <v>161</v>
      </c>
      <c r="S18" s="83">
        <f t="shared" si="0"/>
        <v>50.101684185000025</v>
      </c>
      <c r="T18" s="83">
        <f t="shared" si="0"/>
        <v>-18.033341550000003</v>
      </c>
      <c r="U18" s="83">
        <f>IF(H18=0,0,(T18/H18)*100)</f>
        <v>-77.528433265872664</v>
      </c>
      <c r="V18" s="84"/>
      <c r="W18" s="65"/>
      <c r="X18" s="65"/>
    </row>
    <row r="19" spans="1:26" ht="124.5" customHeight="1" x14ac:dyDescent="0.2">
      <c r="A19" s="61" t="s">
        <v>167</v>
      </c>
      <c r="B19" s="62" t="s">
        <v>171</v>
      </c>
      <c r="C19" s="61" t="s">
        <v>172</v>
      </c>
      <c r="D19" s="16" t="s">
        <v>161</v>
      </c>
      <c r="E19" s="22">
        <v>27.404389029999997</v>
      </c>
      <c r="F19" s="16" t="s">
        <v>161</v>
      </c>
      <c r="G19" s="22"/>
      <c r="H19" s="22">
        <f>J19+L19+N19+P19</f>
        <v>0</v>
      </c>
      <c r="I19" s="22">
        <f>K19+M19+O19+Q19</f>
        <v>0</v>
      </c>
      <c r="J19" s="23"/>
      <c r="K19" s="22"/>
      <c r="L19" s="23"/>
      <c r="M19" s="149"/>
      <c r="N19" s="23"/>
      <c r="O19" s="22"/>
      <c r="P19" s="23"/>
      <c r="Q19" s="22"/>
      <c r="R19" s="24" t="s">
        <v>161</v>
      </c>
      <c r="S19" s="49">
        <f>G19-I19</f>
        <v>0</v>
      </c>
      <c r="T19" s="49">
        <f>I19-H19</f>
        <v>0</v>
      </c>
      <c r="U19" s="49">
        <f>IF(H19=0,0,(T19/H19)*100)</f>
        <v>0</v>
      </c>
      <c r="V19" s="50"/>
      <c r="W19" s="65"/>
      <c r="X19" s="65"/>
      <c r="Y19" s="65"/>
      <c r="Z19" s="393"/>
    </row>
    <row r="20" spans="1:26" ht="160.5" customHeight="1" x14ac:dyDescent="0.2">
      <c r="A20" s="61" t="s">
        <v>168</v>
      </c>
      <c r="B20" s="62" t="s">
        <v>844</v>
      </c>
      <c r="C20" s="61" t="s">
        <v>173</v>
      </c>
      <c r="D20" s="16" t="s">
        <v>161</v>
      </c>
      <c r="E20" s="22">
        <f>12.5629950035+23.24879025</f>
        <v>35.811785253499998</v>
      </c>
      <c r="F20" s="16" t="s">
        <v>161</v>
      </c>
      <c r="G20" s="22">
        <v>55.328636685000021</v>
      </c>
      <c r="H20" s="22">
        <f t="shared" ref="H20:H22" si="1">J20+L20+N20+P20</f>
        <v>23.260294050000002</v>
      </c>
      <c r="I20" s="149">
        <f>K20+M20+O20+Q20</f>
        <v>5.2269524999999994</v>
      </c>
      <c r="J20" s="387">
        <f>K20</f>
        <v>2.6316674999999998</v>
      </c>
      <c r="K20" s="387">
        <f>(2.50635+2.50635*0.05)</f>
        <v>2.6316674999999998</v>
      </c>
      <c r="L20" s="387">
        <f>1.835295</f>
        <v>1.8352949999999999</v>
      </c>
      <c r="M20" s="387">
        <f>(2.4717+2.4717*0.05)</f>
        <v>2.5952849999999996</v>
      </c>
      <c r="N20" s="387">
        <v>2.6276250000000001</v>
      </c>
      <c r="O20" s="387"/>
      <c r="P20" s="387">
        <f>23.26029405-J20-L20-N20</f>
        <v>16.165706550000003</v>
      </c>
      <c r="Q20" s="387"/>
      <c r="R20" s="24" t="s">
        <v>161</v>
      </c>
      <c r="S20" s="49">
        <f t="shared" ref="S20:S22" si="2">G20-I20</f>
        <v>50.101684185000025</v>
      </c>
      <c r="T20" s="49">
        <f>I20-H20</f>
        <v>-18.033341550000003</v>
      </c>
      <c r="U20" s="49">
        <f>IF(H20=0,0,(T20/H20)*100)</f>
        <v>-77.528433265872664</v>
      </c>
      <c r="V20" s="50"/>
      <c r="W20" s="65"/>
      <c r="X20" s="65"/>
      <c r="Y20" s="446"/>
      <c r="Z20" s="65"/>
    </row>
    <row r="21" spans="1:26" ht="97.5" customHeight="1" x14ac:dyDescent="0.2">
      <c r="A21" s="61" t="s">
        <v>169</v>
      </c>
      <c r="B21" s="62" t="s">
        <v>174</v>
      </c>
      <c r="C21" s="61" t="s">
        <v>175</v>
      </c>
      <c r="D21" s="16" t="s">
        <v>161</v>
      </c>
      <c r="E21" s="22">
        <v>5.191838E-2</v>
      </c>
      <c r="F21" s="16" t="s">
        <v>161</v>
      </c>
      <c r="G21" s="22"/>
      <c r="H21" s="22">
        <f t="shared" si="1"/>
        <v>0</v>
      </c>
      <c r="I21" s="22">
        <f t="shared" ref="I21:I22" si="3">K21+M21+O21+Q21</f>
        <v>0</v>
      </c>
      <c r="J21" s="23"/>
      <c r="K21" s="22"/>
      <c r="L21" s="23"/>
      <c r="M21" s="22"/>
      <c r="N21" s="23"/>
      <c r="O21" s="22"/>
      <c r="P21" s="23"/>
      <c r="Q21" s="22"/>
      <c r="R21" s="24" t="s">
        <v>161</v>
      </c>
      <c r="S21" s="49">
        <f t="shared" si="2"/>
        <v>0</v>
      </c>
      <c r="T21" s="49">
        <f t="shared" ref="T21" si="4">I21-H21</f>
        <v>0</v>
      </c>
      <c r="U21" s="49">
        <f t="shared" ref="U21" si="5">IF(H21=0,0,(T21/H21)*100)</f>
        <v>0</v>
      </c>
      <c r="V21" s="50"/>
      <c r="W21" s="65"/>
      <c r="X21" s="65"/>
      <c r="Y21" s="65"/>
      <c r="Z21" s="65"/>
    </row>
    <row r="22" spans="1:26" ht="110.25" customHeight="1" x14ac:dyDescent="0.2">
      <c r="A22" s="61" t="s">
        <v>170</v>
      </c>
      <c r="B22" s="62" t="s">
        <v>176</v>
      </c>
      <c r="C22" s="61" t="s">
        <v>177</v>
      </c>
      <c r="D22" s="16" t="s">
        <v>161</v>
      </c>
      <c r="E22" s="22">
        <v>8.0612594999999995E-2</v>
      </c>
      <c r="F22" s="16" t="s">
        <v>161</v>
      </c>
      <c r="G22" s="22"/>
      <c r="H22" s="22">
        <f t="shared" si="1"/>
        <v>0</v>
      </c>
      <c r="I22" s="22">
        <f t="shared" si="3"/>
        <v>0</v>
      </c>
      <c r="J22" s="23"/>
      <c r="K22" s="22"/>
      <c r="L22" s="23"/>
      <c r="M22" s="22"/>
      <c r="N22" s="23"/>
      <c r="O22" s="22"/>
      <c r="P22" s="23"/>
      <c r="Q22" s="22"/>
      <c r="R22" s="24" t="s">
        <v>161</v>
      </c>
      <c r="S22" s="49">
        <f t="shared" si="2"/>
        <v>0</v>
      </c>
      <c r="T22" s="49">
        <f>I22-H22</f>
        <v>0</v>
      </c>
      <c r="U22" s="49">
        <f>IF(H22=0,0,(T22/H22)*100)</f>
        <v>0</v>
      </c>
      <c r="V22" s="50"/>
      <c r="W22" s="65"/>
      <c r="X22" s="65"/>
      <c r="Y22" s="65"/>
      <c r="Z22" s="65"/>
    </row>
    <row r="25" spans="1:26" x14ac:dyDescent="0.2">
      <c r="H25" s="65"/>
    </row>
    <row r="28" spans="1:26" x14ac:dyDescent="0.2">
      <c r="G28" s="65"/>
    </row>
    <row r="35" spans="12:12" x14ac:dyDescent="0.2">
      <c r="L35" s="65"/>
    </row>
  </sheetData>
  <autoFilter ref="A17:W22"/>
  <mergeCells count="25">
    <mergeCell ref="V14:V16"/>
    <mergeCell ref="T2:V2"/>
    <mergeCell ref="A3:V3"/>
    <mergeCell ref="G6:P6"/>
    <mergeCell ref="G7:P7"/>
    <mergeCell ref="H11:Q11"/>
    <mergeCell ref="H12:Q12"/>
    <mergeCell ref="G15:G16"/>
    <mergeCell ref="H15:I15"/>
    <mergeCell ref="L15:M15"/>
    <mergeCell ref="N15:O15"/>
    <mergeCell ref="E14:E16"/>
    <mergeCell ref="F14:G14"/>
    <mergeCell ref="P15:Q15"/>
    <mergeCell ref="T14:U15"/>
    <mergeCell ref="R15:R16"/>
    <mergeCell ref="S15:S16"/>
    <mergeCell ref="H14:Q14"/>
    <mergeCell ref="R14:S14"/>
    <mergeCell ref="A14:A16"/>
    <mergeCell ref="B14:B16"/>
    <mergeCell ref="C14:C16"/>
    <mergeCell ref="D14:D16"/>
    <mergeCell ref="F15:F16"/>
    <mergeCell ref="J15:K15"/>
  </mergeCells>
  <pageMargins left="0.39370078740157483" right="0.39370078740157483" top="0.78740157480314965" bottom="0.39370078740157483" header="0.19685039370078741" footer="0.19685039370078741"/>
  <pageSetup paperSize="9" scale="105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24"/>
  <sheetViews>
    <sheetView zoomScale="70" zoomScaleNormal="70" workbookViewId="0">
      <pane xSplit="3" ySplit="20" topLeftCell="D21" activePane="bottomRight" state="frozen"/>
      <selection activeCell="D21" sqref="D21"/>
      <selection pane="topRight" activeCell="D21" sqref="D21"/>
      <selection pane="bottomLeft" activeCell="D21" sqref="D21"/>
      <selection pane="bottomRight" activeCell="BY22" sqref="BY22"/>
    </sheetView>
  </sheetViews>
  <sheetFormatPr defaultColWidth="9.140625" defaultRowHeight="12" x14ac:dyDescent="0.2"/>
  <cols>
    <col min="1" max="1" width="9.140625" style="109" customWidth="1"/>
    <col min="2" max="2" width="31.7109375" style="30" customWidth="1"/>
    <col min="3" max="3" width="9.7109375" style="109" customWidth="1"/>
    <col min="4" max="4" width="14" style="109" customWidth="1"/>
    <col min="5" max="5" width="7.28515625" style="109" customWidth="1"/>
    <col min="6" max="6" width="9" style="109" customWidth="1"/>
    <col min="7" max="11" width="7.28515625" style="109" customWidth="1"/>
    <col min="12" max="12" width="8.28515625" style="109" customWidth="1"/>
    <col min="13" max="13" width="8.5703125" style="109" customWidth="1"/>
    <col min="14" max="15" width="8.28515625" style="109" customWidth="1"/>
    <col min="16" max="16" width="7" style="109" customWidth="1"/>
    <col min="17" max="17" width="8.28515625" style="109" customWidth="1"/>
    <col min="18" max="18" width="8" style="109" customWidth="1"/>
    <col min="19" max="39" width="8.28515625" style="109" customWidth="1"/>
    <col min="40" max="40" width="7.85546875" style="109" customWidth="1"/>
    <col min="41" max="41" width="12" style="109" customWidth="1"/>
    <col min="42" max="42" width="11.28515625" style="109" customWidth="1"/>
    <col min="43" max="43" width="7.28515625" style="109" customWidth="1"/>
    <col min="44" max="44" width="10.140625" style="109" customWidth="1"/>
    <col min="45" max="46" width="7.28515625" style="109" customWidth="1"/>
    <col min="47" max="54" width="8.28515625" style="109" customWidth="1"/>
    <col min="55" max="55" width="9" style="109" customWidth="1"/>
    <col min="56" max="60" width="8.28515625" style="109" customWidth="1"/>
    <col min="61" max="61" width="9.7109375" style="109" customWidth="1"/>
    <col min="62" max="67" width="10" style="109" customWidth="1"/>
    <col min="68" max="68" width="9.7109375" style="109" customWidth="1"/>
    <col min="69" max="69" width="11.5703125" style="109" customWidth="1"/>
    <col min="70" max="74" width="7" style="109" customWidth="1"/>
    <col min="75" max="75" width="8.7109375" style="109" customWidth="1"/>
    <col min="76" max="76" width="6.5703125" style="109" customWidth="1"/>
    <col min="77" max="77" width="10.28515625" style="109" customWidth="1"/>
    <col min="78" max="78" width="10.140625" style="109" customWidth="1"/>
    <col min="79" max="79" width="10.42578125" style="109" customWidth="1"/>
    <col min="80" max="80" width="9.5703125" style="109" bestFit="1" customWidth="1"/>
    <col min="81" max="16384" width="9.140625" style="109"/>
  </cols>
  <sheetData>
    <row r="1" spans="1:80" x14ac:dyDescent="0.2">
      <c r="CA1" s="13" t="s">
        <v>166</v>
      </c>
    </row>
    <row r="2" spans="1:80" ht="24.75" customHeight="1" x14ac:dyDescent="0.2">
      <c r="B2" s="138"/>
      <c r="BX2" s="110"/>
      <c r="BY2" s="465" t="s">
        <v>11</v>
      </c>
      <c r="BZ2" s="465"/>
      <c r="CA2" s="465"/>
    </row>
    <row r="3" spans="1:80" x14ac:dyDescent="0.2">
      <c r="A3" s="140" t="s">
        <v>83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</row>
    <row r="4" spans="1:80" x14ac:dyDescent="0.2">
      <c r="N4" s="13" t="s">
        <v>62</v>
      </c>
      <c r="O4" s="126" t="str">
        <f>'10'!G4</f>
        <v>II</v>
      </c>
      <c r="P4" s="126"/>
      <c r="Q4" s="125" t="s">
        <v>79</v>
      </c>
      <c r="R4" s="125"/>
      <c r="S4" s="126" t="str">
        <f>'10'!J4</f>
        <v>2024</v>
      </c>
      <c r="T4" s="109" t="s">
        <v>64</v>
      </c>
    </row>
    <row r="5" spans="1:80" x14ac:dyDescent="0.2">
      <c r="AO5" s="35"/>
      <c r="AP5" s="35"/>
      <c r="AQ5" s="35"/>
      <c r="AR5" s="35"/>
      <c r="AS5" s="35"/>
      <c r="AT5" s="35"/>
      <c r="BY5" s="86"/>
      <c r="BZ5" s="86" t="s">
        <v>162</v>
      </c>
    </row>
    <row r="6" spans="1:80" x14ac:dyDescent="0.2">
      <c r="M6" s="13" t="s">
        <v>12</v>
      </c>
      <c r="N6" s="144" t="s">
        <v>178</v>
      </c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BY6" s="86"/>
      <c r="BZ6" s="86" t="s">
        <v>179</v>
      </c>
    </row>
    <row r="7" spans="1:80" ht="12.75" x14ac:dyDescent="0.2">
      <c r="N7" s="127" t="s">
        <v>13</v>
      </c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4"/>
      <c r="AJ7" s="124"/>
      <c r="AK7" s="124"/>
      <c r="BY7" s="86"/>
      <c r="BZ7" s="142" t="s">
        <v>180</v>
      </c>
    </row>
    <row r="8" spans="1:80" ht="12.75" x14ac:dyDescent="0.2">
      <c r="BY8" s="86"/>
      <c r="BZ8" s="142" t="s">
        <v>181</v>
      </c>
    </row>
    <row r="9" spans="1:80" s="35" customFormat="1" ht="15.75" customHeight="1" x14ac:dyDescent="0.2">
      <c r="A9" s="109"/>
      <c r="B9" s="30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3" t="s">
        <v>14</v>
      </c>
      <c r="S9" s="126" t="s">
        <v>847</v>
      </c>
      <c r="T9" s="109" t="s">
        <v>15</v>
      </c>
      <c r="U9" s="109"/>
      <c r="V9" s="109"/>
      <c r="W9" s="109"/>
      <c r="X9" s="109"/>
      <c r="Y9" s="109"/>
      <c r="Z9" s="13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BY9" s="107"/>
      <c r="BZ9" s="107" t="s">
        <v>163</v>
      </c>
    </row>
    <row r="10" spans="1:80" ht="15" customHeight="1" x14ac:dyDescent="0.2">
      <c r="AO10" s="98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Y10" s="86"/>
      <c r="BZ10" s="86" t="s">
        <v>164</v>
      </c>
    </row>
    <row r="11" spans="1:80" ht="15" customHeight="1" x14ac:dyDescent="0.2">
      <c r="P11" s="13" t="s">
        <v>16</v>
      </c>
      <c r="Q11" s="516" t="str">
        <f>'10'!H11</f>
        <v>приказом ДЖККиЭ ХМАО-Югры №42-Пр-1 от 06.10.2022</v>
      </c>
      <c r="R11" s="516"/>
      <c r="S11" s="516"/>
      <c r="T11" s="516"/>
      <c r="U11" s="516"/>
      <c r="V11" s="516"/>
      <c r="W11" s="516"/>
      <c r="X11" s="516"/>
      <c r="Y11" s="516"/>
      <c r="Z11" s="516"/>
      <c r="AA11" s="516"/>
      <c r="AB11" s="516"/>
      <c r="AC11" s="87"/>
      <c r="AD11" s="87"/>
      <c r="AE11" s="87"/>
      <c r="AF11" s="87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Y11" s="88"/>
      <c r="BZ11" s="88" t="s">
        <v>165</v>
      </c>
    </row>
    <row r="12" spans="1:80" ht="15" customHeight="1" x14ac:dyDescent="0.2">
      <c r="Q12" s="127" t="s">
        <v>17</v>
      </c>
      <c r="R12" s="127"/>
      <c r="S12" s="127"/>
      <c r="T12" s="127"/>
      <c r="U12" s="127"/>
      <c r="V12" s="127"/>
      <c r="W12" s="127"/>
      <c r="X12" s="127"/>
      <c r="Y12" s="127"/>
      <c r="Z12" s="127"/>
      <c r="AA12" s="127"/>
      <c r="AB12" s="127"/>
      <c r="AC12" s="124"/>
      <c r="AD12" s="124"/>
      <c r="AE12" s="124"/>
      <c r="AF12" s="124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</row>
    <row r="13" spans="1:80" x14ac:dyDescent="0.2"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</row>
    <row r="14" spans="1:80" s="1" customFormat="1" ht="11.25" x14ac:dyDescent="0.2">
      <c r="A14" s="508" t="s">
        <v>20</v>
      </c>
      <c r="B14" s="510" t="s">
        <v>21</v>
      </c>
      <c r="C14" s="508" t="s">
        <v>18</v>
      </c>
      <c r="D14" s="508" t="s">
        <v>84</v>
      </c>
      <c r="E14" s="511" t="s">
        <v>85</v>
      </c>
      <c r="F14" s="512"/>
      <c r="G14" s="512"/>
      <c r="H14" s="512"/>
      <c r="I14" s="512"/>
      <c r="J14" s="512"/>
      <c r="K14" s="512"/>
      <c r="L14" s="512"/>
      <c r="M14" s="512"/>
      <c r="N14" s="512"/>
      <c r="O14" s="512"/>
      <c r="P14" s="512"/>
      <c r="Q14" s="512"/>
      <c r="R14" s="512"/>
      <c r="S14" s="512"/>
      <c r="T14" s="512"/>
      <c r="U14" s="512"/>
      <c r="V14" s="512"/>
      <c r="W14" s="512"/>
      <c r="X14" s="512"/>
      <c r="Y14" s="512"/>
      <c r="Z14" s="512"/>
      <c r="AA14" s="512"/>
      <c r="AB14" s="512"/>
      <c r="AC14" s="512"/>
      <c r="AD14" s="512"/>
      <c r="AE14" s="512"/>
      <c r="AF14" s="512"/>
      <c r="AG14" s="512"/>
      <c r="AH14" s="512"/>
      <c r="AI14" s="512"/>
      <c r="AJ14" s="512"/>
      <c r="AK14" s="512"/>
      <c r="AL14" s="512"/>
      <c r="AM14" s="512"/>
      <c r="AN14" s="517" t="s">
        <v>855</v>
      </c>
      <c r="AO14" s="517"/>
      <c r="AP14" s="517"/>
      <c r="AQ14" s="517"/>
      <c r="AR14" s="517"/>
      <c r="AS14" s="517"/>
      <c r="AT14" s="517"/>
      <c r="AU14" s="517"/>
      <c r="AV14" s="517"/>
      <c r="AW14" s="517"/>
      <c r="AX14" s="517"/>
      <c r="AY14" s="517"/>
      <c r="AZ14" s="517"/>
      <c r="BA14" s="517"/>
      <c r="BB14" s="517"/>
      <c r="BC14" s="517"/>
      <c r="BD14" s="517"/>
      <c r="BE14" s="517"/>
      <c r="BF14" s="517"/>
      <c r="BG14" s="517"/>
      <c r="BH14" s="517"/>
      <c r="BI14" s="517"/>
      <c r="BJ14" s="518"/>
      <c r="BK14" s="517"/>
      <c r="BL14" s="517"/>
      <c r="BM14" s="517"/>
      <c r="BN14" s="517"/>
      <c r="BO14" s="517"/>
      <c r="BP14" s="517"/>
      <c r="BQ14" s="517"/>
      <c r="BR14" s="517"/>
      <c r="BS14" s="517"/>
      <c r="BT14" s="517"/>
      <c r="BU14" s="517"/>
      <c r="BV14" s="519"/>
      <c r="BW14" s="520" t="s">
        <v>86</v>
      </c>
      <c r="BX14" s="521"/>
      <c r="BY14" s="521"/>
      <c r="BZ14" s="522"/>
      <c r="CA14" s="508" t="s">
        <v>9</v>
      </c>
      <c r="CB14" s="128"/>
    </row>
    <row r="15" spans="1:80" s="1" customFormat="1" ht="11.25" x14ac:dyDescent="0.2">
      <c r="A15" s="509"/>
      <c r="B15" s="469"/>
      <c r="C15" s="509"/>
      <c r="D15" s="509"/>
      <c r="E15" s="513" t="s">
        <v>0</v>
      </c>
      <c r="F15" s="514"/>
      <c r="G15" s="514"/>
      <c r="H15" s="514"/>
      <c r="I15" s="514"/>
      <c r="J15" s="514"/>
      <c r="K15" s="514"/>
      <c r="L15" s="514"/>
      <c r="M15" s="514"/>
      <c r="N15" s="514"/>
      <c r="O15" s="514"/>
      <c r="P15" s="514"/>
      <c r="Q15" s="514"/>
      <c r="R15" s="514"/>
      <c r="S15" s="514"/>
      <c r="T15" s="514"/>
      <c r="U15" s="514"/>
      <c r="V15" s="514"/>
      <c r="W15" s="514"/>
      <c r="X15" s="514"/>
      <c r="Y15" s="514"/>
      <c r="Z15" s="514"/>
      <c r="AA15" s="514"/>
      <c r="AB15" s="514"/>
      <c r="AC15" s="514"/>
      <c r="AD15" s="514"/>
      <c r="AE15" s="514"/>
      <c r="AF15" s="514"/>
      <c r="AG15" s="514"/>
      <c r="AH15" s="514"/>
      <c r="AI15" s="514"/>
      <c r="AJ15" s="514"/>
      <c r="AK15" s="514"/>
      <c r="AL15" s="514"/>
      <c r="AM15" s="515"/>
      <c r="AN15" s="513" t="s">
        <v>5</v>
      </c>
      <c r="AO15" s="514"/>
      <c r="AP15" s="514"/>
      <c r="AQ15" s="514"/>
      <c r="AR15" s="514"/>
      <c r="AS15" s="514"/>
      <c r="AT15" s="514"/>
      <c r="AU15" s="514"/>
      <c r="AV15" s="514"/>
      <c r="AW15" s="514"/>
      <c r="AX15" s="514"/>
      <c r="AY15" s="514"/>
      <c r="AZ15" s="514"/>
      <c r="BA15" s="514"/>
      <c r="BB15" s="514"/>
      <c r="BC15" s="514"/>
      <c r="BD15" s="514"/>
      <c r="BE15" s="514"/>
      <c r="BF15" s="514"/>
      <c r="BG15" s="514"/>
      <c r="BH15" s="514"/>
      <c r="BI15" s="514"/>
      <c r="BJ15" s="529"/>
      <c r="BK15" s="514"/>
      <c r="BL15" s="514"/>
      <c r="BM15" s="514"/>
      <c r="BN15" s="514"/>
      <c r="BO15" s="514"/>
      <c r="BP15" s="514"/>
      <c r="BQ15" s="514"/>
      <c r="BR15" s="514"/>
      <c r="BS15" s="514"/>
      <c r="BT15" s="514"/>
      <c r="BU15" s="514"/>
      <c r="BV15" s="515"/>
      <c r="BW15" s="523"/>
      <c r="BX15" s="524"/>
      <c r="BY15" s="524"/>
      <c r="BZ15" s="525"/>
      <c r="CA15" s="509"/>
      <c r="CB15" s="128"/>
    </row>
    <row r="16" spans="1:80" s="1" customFormat="1" ht="11.25" x14ac:dyDescent="0.2">
      <c r="A16" s="509"/>
      <c r="B16" s="469"/>
      <c r="C16" s="509"/>
      <c r="D16" s="509"/>
      <c r="E16" s="513" t="s">
        <v>68</v>
      </c>
      <c r="F16" s="514"/>
      <c r="G16" s="514"/>
      <c r="H16" s="514"/>
      <c r="I16" s="514"/>
      <c r="J16" s="514"/>
      <c r="K16" s="515"/>
      <c r="L16" s="513" t="s">
        <v>69</v>
      </c>
      <c r="M16" s="514"/>
      <c r="N16" s="514"/>
      <c r="O16" s="514"/>
      <c r="P16" s="514"/>
      <c r="Q16" s="514"/>
      <c r="R16" s="515"/>
      <c r="S16" s="513" t="s">
        <v>70</v>
      </c>
      <c r="T16" s="514"/>
      <c r="U16" s="514"/>
      <c r="V16" s="514"/>
      <c r="W16" s="514"/>
      <c r="X16" s="514"/>
      <c r="Y16" s="515"/>
      <c r="Z16" s="513" t="s">
        <v>71</v>
      </c>
      <c r="AA16" s="514"/>
      <c r="AB16" s="514"/>
      <c r="AC16" s="514"/>
      <c r="AD16" s="514"/>
      <c r="AE16" s="514"/>
      <c r="AF16" s="515"/>
      <c r="AG16" s="513" t="s">
        <v>72</v>
      </c>
      <c r="AH16" s="514"/>
      <c r="AI16" s="514"/>
      <c r="AJ16" s="514"/>
      <c r="AK16" s="514"/>
      <c r="AL16" s="514"/>
      <c r="AM16" s="515"/>
      <c r="AN16" s="513" t="s">
        <v>68</v>
      </c>
      <c r="AO16" s="514"/>
      <c r="AP16" s="514"/>
      <c r="AQ16" s="514"/>
      <c r="AR16" s="514"/>
      <c r="AS16" s="514"/>
      <c r="AT16" s="515"/>
      <c r="AU16" s="513" t="s">
        <v>69</v>
      </c>
      <c r="AV16" s="514"/>
      <c r="AW16" s="514"/>
      <c r="AX16" s="514"/>
      <c r="AY16" s="514"/>
      <c r="AZ16" s="514"/>
      <c r="BA16" s="515"/>
      <c r="BB16" s="513" t="s">
        <v>70</v>
      </c>
      <c r="BC16" s="514"/>
      <c r="BD16" s="514"/>
      <c r="BE16" s="514"/>
      <c r="BF16" s="514"/>
      <c r="BG16" s="514"/>
      <c r="BH16" s="515"/>
      <c r="BI16" s="513" t="s">
        <v>71</v>
      </c>
      <c r="BJ16" s="529"/>
      <c r="BK16" s="514"/>
      <c r="BL16" s="514"/>
      <c r="BM16" s="514"/>
      <c r="BN16" s="514"/>
      <c r="BO16" s="515"/>
      <c r="BP16" s="513" t="s">
        <v>72</v>
      </c>
      <c r="BQ16" s="514"/>
      <c r="BR16" s="514"/>
      <c r="BS16" s="514"/>
      <c r="BT16" s="514"/>
      <c r="BU16" s="514"/>
      <c r="BV16" s="515"/>
      <c r="BW16" s="526"/>
      <c r="BX16" s="527"/>
      <c r="BY16" s="527"/>
      <c r="BZ16" s="528"/>
      <c r="CA16" s="509"/>
      <c r="CB16" s="128"/>
    </row>
    <row r="17" spans="1:86" s="1" customFormat="1" ht="33.75" x14ac:dyDescent="0.2">
      <c r="A17" s="509"/>
      <c r="B17" s="469"/>
      <c r="C17" s="509"/>
      <c r="D17" s="509"/>
      <c r="E17" s="133" t="s">
        <v>24</v>
      </c>
      <c r="F17" s="513" t="s">
        <v>25</v>
      </c>
      <c r="G17" s="514"/>
      <c r="H17" s="514"/>
      <c r="I17" s="514"/>
      <c r="J17" s="514"/>
      <c r="K17" s="515"/>
      <c r="L17" s="133" t="s">
        <v>24</v>
      </c>
      <c r="M17" s="513" t="s">
        <v>25</v>
      </c>
      <c r="N17" s="514"/>
      <c r="O17" s="514"/>
      <c r="P17" s="514"/>
      <c r="Q17" s="514"/>
      <c r="R17" s="515"/>
      <c r="S17" s="133" t="s">
        <v>24</v>
      </c>
      <c r="T17" s="513" t="s">
        <v>25</v>
      </c>
      <c r="U17" s="514"/>
      <c r="V17" s="514"/>
      <c r="W17" s="514"/>
      <c r="X17" s="514"/>
      <c r="Y17" s="515"/>
      <c r="Z17" s="133" t="s">
        <v>24</v>
      </c>
      <c r="AA17" s="513" t="s">
        <v>25</v>
      </c>
      <c r="AB17" s="514"/>
      <c r="AC17" s="514"/>
      <c r="AD17" s="514"/>
      <c r="AE17" s="514"/>
      <c r="AF17" s="515"/>
      <c r="AG17" s="133" t="s">
        <v>24</v>
      </c>
      <c r="AH17" s="513" t="s">
        <v>25</v>
      </c>
      <c r="AI17" s="514"/>
      <c r="AJ17" s="514"/>
      <c r="AK17" s="514"/>
      <c r="AL17" s="514"/>
      <c r="AM17" s="515"/>
      <c r="AN17" s="133" t="s">
        <v>24</v>
      </c>
      <c r="AO17" s="513" t="s">
        <v>25</v>
      </c>
      <c r="AP17" s="514"/>
      <c r="AQ17" s="514"/>
      <c r="AR17" s="514"/>
      <c r="AS17" s="514"/>
      <c r="AT17" s="515"/>
      <c r="AU17" s="133" t="s">
        <v>24</v>
      </c>
      <c r="AV17" s="513" t="s">
        <v>25</v>
      </c>
      <c r="AW17" s="514"/>
      <c r="AX17" s="514"/>
      <c r="AY17" s="514"/>
      <c r="AZ17" s="514"/>
      <c r="BA17" s="515"/>
      <c r="BB17" s="133" t="s">
        <v>24</v>
      </c>
      <c r="BC17" s="513" t="s">
        <v>25</v>
      </c>
      <c r="BD17" s="514"/>
      <c r="BE17" s="514"/>
      <c r="BF17" s="514"/>
      <c r="BG17" s="514"/>
      <c r="BH17" s="515"/>
      <c r="BI17" s="133" t="s">
        <v>24</v>
      </c>
      <c r="BJ17" s="530" t="s">
        <v>25</v>
      </c>
      <c r="BK17" s="514"/>
      <c r="BL17" s="514"/>
      <c r="BM17" s="514"/>
      <c r="BN17" s="514"/>
      <c r="BO17" s="515"/>
      <c r="BP17" s="133" t="s">
        <v>24</v>
      </c>
      <c r="BQ17" s="513" t="s">
        <v>25</v>
      </c>
      <c r="BR17" s="514"/>
      <c r="BS17" s="514"/>
      <c r="BT17" s="514"/>
      <c r="BU17" s="514"/>
      <c r="BV17" s="515"/>
      <c r="BW17" s="513" t="s">
        <v>24</v>
      </c>
      <c r="BX17" s="515"/>
      <c r="BY17" s="514" t="s">
        <v>25</v>
      </c>
      <c r="BZ17" s="515"/>
      <c r="CA17" s="509"/>
      <c r="CB17" s="128"/>
    </row>
    <row r="18" spans="1:86" s="1" customFormat="1" ht="42" x14ac:dyDescent="0.2">
      <c r="A18" s="509"/>
      <c r="B18" s="469"/>
      <c r="C18" s="509"/>
      <c r="D18" s="509"/>
      <c r="E18" s="134" t="s">
        <v>26</v>
      </c>
      <c r="F18" s="134" t="s">
        <v>26</v>
      </c>
      <c r="G18" s="134" t="s">
        <v>27</v>
      </c>
      <c r="H18" s="134" t="s">
        <v>28</v>
      </c>
      <c r="I18" s="134" t="s">
        <v>29</v>
      </c>
      <c r="J18" s="134" t="s">
        <v>30</v>
      </c>
      <c r="K18" s="134" t="s">
        <v>31</v>
      </c>
      <c r="L18" s="134" t="s">
        <v>26</v>
      </c>
      <c r="M18" s="134" t="s">
        <v>26</v>
      </c>
      <c r="N18" s="134" t="s">
        <v>27</v>
      </c>
      <c r="O18" s="134" t="s">
        <v>28</v>
      </c>
      <c r="P18" s="134" t="s">
        <v>29</v>
      </c>
      <c r="Q18" s="134" t="s">
        <v>30</v>
      </c>
      <c r="R18" s="134" t="s">
        <v>31</v>
      </c>
      <c r="S18" s="134" t="s">
        <v>26</v>
      </c>
      <c r="T18" s="134" t="s">
        <v>26</v>
      </c>
      <c r="U18" s="134" t="s">
        <v>27</v>
      </c>
      <c r="V18" s="134" t="s">
        <v>28</v>
      </c>
      <c r="W18" s="134" t="s">
        <v>29</v>
      </c>
      <c r="X18" s="134" t="s">
        <v>30</v>
      </c>
      <c r="Y18" s="134" t="s">
        <v>31</v>
      </c>
      <c r="Z18" s="134" t="s">
        <v>26</v>
      </c>
      <c r="AA18" s="134" t="s">
        <v>26</v>
      </c>
      <c r="AB18" s="134" t="s">
        <v>27</v>
      </c>
      <c r="AC18" s="134" t="s">
        <v>28</v>
      </c>
      <c r="AD18" s="134" t="s">
        <v>29</v>
      </c>
      <c r="AE18" s="134" t="s">
        <v>30</v>
      </c>
      <c r="AF18" s="134" t="s">
        <v>31</v>
      </c>
      <c r="AG18" s="134" t="s">
        <v>26</v>
      </c>
      <c r="AH18" s="134" t="s">
        <v>26</v>
      </c>
      <c r="AI18" s="134" t="s">
        <v>27</v>
      </c>
      <c r="AJ18" s="134" t="s">
        <v>28</v>
      </c>
      <c r="AK18" s="134" t="s">
        <v>29</v>
      </c>
      <c r="AL18" s="134" t="s">
        <v>30</v>
      </c>
      <c r="AM18" s="134" t="s">
        <v>31</v>
      </c>
      <c r="AN18" s="134" t="s">
        <v>26</v>
      </c>
      <c r="AO18" s="134" t="s">
        <v>26</v>
      </c>
      <c r="AP18" s="134" t="s">
        <v>27</v>
      </c>
      <c r="AQ18" s="134" t="s">
        <v>28</v>
      </c>
      <c r="AR18" s="134" t="s">
        <v>29</v>
      </c>
      <c r="AS18" s="134" t="s">
        <v>30</v>
      </c>
      <c r="AT18" s="134" t="s">
        <v>31</v>
      </c>
      <c r="AU18" s="134" t="s">
        <v>26</v>
      </c>
      <c r="AV18" s="134" t="s">
        <v>26</v>
      </c>
      <c r="AW18" s="134" t="s">
        <v>27</v>
      </c>
      <c r="AX18" s="134" t="s">
        <v>28</v>
      </c>
      <c r="AY18" s="134" t="s">
        <v>29</v>
      </c>
      <c r="AZ18" s="134" t="s">
        <v>30</v>
      </c>
      <c r="BA18" s="134" t="s">
        <v>31</v>
      </c>
      <c r="BB18" s="134" t="s">
        <v>26</v>
      </c>
      <c r="BC18" s="134" t="s">
        <v>26</v>
      </c>
      <c r="BD18" s="134" t="s">
        <v>27</v>
      </c>
      <c r="BE18" s="134" t="s">
        <v>28</v>
      </c>
      <c r="BF18" s="134" t="s">
        <v>29</v>
      </c>
      <c r="BG18" s="134" t="s">
        <v>30</v>
      </c>
      <c r="BH18" s="134" t="s">
        <v>31</v>
      </c>
      <c r="BI18" s="134" t="s">
        <v>26</v>
      </c>
      <c r="BJ18" s="135" t="s">
        <v>26</v>
      </c>
      <c r="BK18" s="134" t="s">
        <v>27</v>
      </c>
      <c r="BL18" s="134" t="s">
        <v>28</v>
      </c>
      <c r="BM18" s="134" t="s">
        <v>29</v>
      </c>
      <c r="BN18" s="134" t="s">
        <v>30</v>
      </c>
      <c r="BO18" s="134" t="s">
        <v>31</v>
      </c>
      <c r="BP18" s="134" t="s">
        <v>26</v>
      </c>
      <c r="BQ18" s="134" t="s">
        <v>26</v>
      </c>
      <c r="BR18" s="134" t="s">
        <v>27</v>
      </c>
      <c r="BS18" s="134" t="s">
        <v>28</v>
      </c>
      <c r="BT18" s="134" t="s">
        <v>29</v>
      </c>
      <c r="BU18" s="134" t="s">
        <v>30</v>
      </c>
      <c r="BV18" s="134" t="s">
        <v>31</v>
      </c>
      <c r="BW18" s="133" t="s">
        <v>26</v>
      </c>
      <c r="BX18" s="133" t="s">
        <v>8</v>
      </c>
      <c r="BY18" s="133" t="s">
        <v>26</v>
      </c>
      <c r="BZ18" s="133" t="s">
        <v>8</v>
      </c>
      <c r="CA18" s="509"/>
      <c r="CB18" s="128"/>
    </row>
    <row r="19" spans="1:86" s="1" customFormat="1" ht="11.25" x14ac:dyDescent="0.2">
      <c r="A19" s="136">
        <v>1</v>
      </c>
      <c r="B19" s="139">
        <v>2</v>
      </c>
      <c r="C19" s="136">
        <v>3</v>
      </c>
      <c r="D19" s="136">
        <v>4</v>
      </c>
      <c r="E19" s="136" t="s">
        <v>32</v>
      </c>
      <c r="F19" s="136" t="s">
        <v>33</v>
      </c>
      <c r="G19" s="136" t="s">
        <v>34</v>
      </c>
      <c r="H19" s="136" t="s">
        <v>35</v>
      </c>
      <c r="I19" s="136" t="s">
        <v>47</v>
      </c>
      <c r="J19" s="136" t="s">
        <v>48</v>
      </c>
      <c r="K19" s="136" t="s">
        <v>49</v>
      </c>
      <c r="L19" s="136" t="s">
        <v>44</v>
      </c>
      <c r="M19" s="136" t="s">
        <v>45</v>
      </c>
      <c r="N19" s="136" t="s">
        <v>46</v>
      </c>
      <c r="O19" s="136" t="s">
        <v>87</v>
      </c>
      <c r="P19" s="136" t="s">
        <v>88</v>
      </c>
      <c r="Q19" s="136" t="s">
        <v>89</v>
      </c>
      <c r="R19" s="136" t="s">
        <v>90</v>
      </c>
      <c r="S19" s="136" t="s">
        <v>91</v>
      </c>
      <c r="T19" s="136" t="s">
        <v>92</v>
      </c>
      <c r="U19" s="136" t="s">
        <v>93</v>
      </c>
      <c r="V19" s="136" t="s">
        <v>94</v>
      </c>
      <c r="W19" s="136" t="s">
        <v>95</v>
      </c>
      <c r="X19" s="136" t="s">
        <v>96</v>
      </c>
      <c r="Y19" s="136" t="s">
        <v>97</v>
      </c>
      <c r="Z19" s="136" t="s">
        <v>98</v>
      </c>
      <c r="AA19" s="136" t="s">
        <v>99</v>
      </c>
      <c r="AB19" s="136" t="s">
        <v>100</v>
      </c>
      <c r="AC19" s="136" t="s">
        <v>101</v>
      </c>
      <c r="AD19" s="136" t="s">
        <v>102</v>
      </c>
      <c r="AE19" s="136" t="s">
        <v>103</v>
      </c>
      <c r="AF19" s="136" t="s">
        <v>104</v>
      </c>
      <c r="AG19" s="136" t="s">
        <v>105</v>
      </c>
      <c r="AH19" s="136" t="s">
        <v>106</v>
      </c>
      <c r="AI19" s="136" t="s">
        <v>107</v>
      </c>
      <c r="AJ19" s="136" t="s">
        <v>108</v>
      </c>
      <c r="AK19" s="136" t="s">
        <v>109</v>
      </c>
      <c r="AL19" s="136" t="s">
        <v>110</v>
      </c>
      <c r="AM19" s="136" t="s">
        <v>111</v>
      </c>
      <c r="AN19" s="136" t="s">
        <v>36</v>
      </c>
      <c r="AO19" s="136" t="s">
        <v>37</v>
      </c>
      <c r="AP19" s="136" t="s">
        <v>38</v>
      </c>
      <c r="AQ19" s="136" t="s">
        <v>39</v>
      </c>
      <c r="AR19" s="136" t="s">
        <v>53</v>
      </c>
      <c r="AS19" s="136" t="s">
        <v>54</v>
      </c>
      <c r="AT19" s="136" t="s">
        <v>55</v>
      </c>
      <c r="AU19" s="136" t="s">
        <v>50</v>
      </c>
      <c r="AV19" s="136" t="s">
        <v>51</v>
      </c>
      <c r="AW19" s="136" t="s">
        <v>52</v>
      </c>
      <c r="AX19" s="136" t="s">
        <v>112</v>
      </c>
      <c r="AY19" s="136" t="s">
        <v>113</v>
      </c>
      <c r="AZ19" s="136" t="s">
        <v>114</v>
      </c>
      <c r="BA19" s="136" t="s">
        <v>115</v>
      </c>
      <c r="BB19" s="136" t="s">
        <v>116</v>
      </c>
      <c r="BC19" s="136" t="s">
        <v>117</v>
      </c>
      <c r="BD19" s="136" t="s">
        <v>118</v>
      </c>
      <c r="BE19" s="136" t="s">
        <v>119</v>
      </c>
      <c r="BF19" s="136" t="s">
        <v>120</v>
      </c>
      <c r="BG19" s="136" t="s">
        <v>121</v>
      </c>
      <c r="BH19" s="136" t="s">
        <v>122</v>
      </c>
      <c r="BI19" s="136" t="s">
        <v>123</v>
      </c>
      <c r="BJ19" s="137" t="s">
        <v>124</v>
      </c>
      <c r="BK19" s="136" t="s">
        <v>125</v>
      </c>
      <c r="BL19" s="136" t="s">
        <v>126</v>
      </c>
      <c r="BM19" s="136" t="s">
        <v>127</v>
      </c>
      <c r="BN19" s="136" t="s">
        <v>128</v>
      </c>
      <c r="BO19" s="136" t="s">
        <v>129</v>
      </c>
      <c r="BP19" s="136" t="s">
        <v>130</v>
      </c>
      <c r="BQ19" s="136" t="s">
        <v>131</v>
      </c>
      <c r="BR19" s="136" t="s">
        <v>132</v>
      </c>
      <c r="BS19" s="136" t="s">
        <v>133</v>
      </c>
      <c r="BT19" s="136" t="s">
        <v>134</v>
      </c>
      <c r="BU19" s="136" t="s">
        <v>135</v>
      </c>
      <c r="BV19" s="136" t="s">
        <v>136</v>
      </c>
      <c r="BW19" s="136">
        <v>7</v>
      </c>
      <c r="BX19" s="136">
        <v>8</v>
      </c>
      <c r="BY19" s="136">
        <v>9</v>
      </c>
      <c r="BZ19" s="136">
        <v>10</v>
      </c>
      <c r="CA19" s="136">
        <v>11</v>
      </c>
      <c r="CB19" s="128"/>
    </row>
    <row r="20" spans="1:86" ht="30" customHeight="1" x14ac:dyDescent="0.2">
      <c r="A20" s="115">
        <v>0</v>
      </c>
      <c r="B20" s="115" t="s">
        <v>10</v>
      </c>
      <c r="C20" s="115"/>
      <c r="D20" s="118">
        <f>SUM(D21:D24)</f>
        <v>118.67734194350001</v>
      </c>
      <c r="E20" s="116"/>
      <c r="F20" s="118">
        <f t="shared" ref="F20" si="0">SUM(F21:F24)</f>
        <v>23.260294050000002</v>
      </c>
      <c r="G20" s="116"/>
      <c r="H20" s="116"/>
      <c r="I20" s="116"/>
      <c r="J20" s="116"/>
      <c r="K20" s="116"/>
      <c r="L20" s="116"/>
      <c r="M20" s="132">
        <f t="shared" ref="M20" si="1">SUM(M21:M24)</f>
        <v>0</v>
      </c>
      <c r="N20" s="116"/>
      <c r="O20" s="116"/>
      <c r="P20" s="116"/>
      <c r="Q20" s="116"/>
      <c r="R20" s="116"/>
      <c r="S20" s="116"/>
      <c r="T20" s="132">
        <f t="shared" ref="T20" si="2">SUM(T21:T24)</f>
        <v>0</v>
      </c>
      <c r="U20" s="116"/>
      <c r="V20" s="116"/>
      <c r="W20" s="116"/>
      <c r="X20" s="116"/>
      <c r="Y20" s="116"/>
      <c r="Z20" s="116"/>
      <c r="AA20" s="132">
        <f t="shared" ref="AA20" si="3">SUM(AA21:AA24)</f>
        <v>0</v>
      </c>
      <c r="AB20" s="116"/>
      <c r="AC20" s="116"/>
      <c r="AD20" s="116"/>
      <c r="AE20" s="116"/>
      <c r="AF20" s="116"/>
      <c r="AG20" s="116"/>
      <c r="AH20" s="132">
        <f t="shared" ref="AH20" si="4">SUM(AH21:AH24)</f>
        <v>23.260294050000002</v>
      </c>
      <c r="AI20" s="116"/>
      <c r="AJ20" s="116"/>
      <c r="AK20" s="116"/>
      <c r="AL20" s="116"/>
      <c r="AM20" s="116"/>
      <c r="AN20" s="116"/>
      <c r="AO20" s="150">
        <f t="shared" ref="AO20" si="5">SUM(AO21:AO24)</f>
        <v>0</v>
      </c>
      <c r="AP20" s="116"/>
      <c r="AQ20" s="116"/>
      <c r="AR20" s="116"/>
      <c r="AS20" s="116"/>
      <c r="AT20" s="116"/>
      <c r="AU20" s="116"/>
      <c r="AV20" s="132">
        <f t="shared" ref="AV20" si="6">SUM(AV21:AV24)</f>
        <v>0</v>
      </c>
      <c r="AW20" s="116"/>
      <c r="AX20" s="116"/>
      <c r="AY20" s="116"/>
      <c r="AZ20" s="116"/>
      <c r="BA20" s="116"/>
      <c r="BB20" s="116"/>
      <c r="BC20" s="132">
        <v>0</v>
      </c>
      <c r="BD20" s="132">
        <v>0</v>
      </c>
      <c r="BE20" s="132">
        <v>0</v>
      </c>
      <c r="BF20" s="132">
        <v>0</v>
      </c>
      <c r="BG20" s="132">
        <v>0</v>
      </c>
      <c r="BH20" s="132">
        <v>0</v>
      </c>
      <c r="BI20" s="116"/>
      <c r="BJ20" s="132">
        <v>0</v>
      </c>
      <c r="BK20" s="132">
        <v>0</v>
      </c>
      <c r="BL20" s="132">
        <v>0</v>
      </c>
      <c r="BM20" s="132">
        <v>0</v>
      </c>
      <c r="BN20" s="132">
        <v>0</v>
      </c>
      <c r="BO20" s="132">
        <v>0</v>
      </c>
      <c r="BP20" s="116"/>
      <c r="BQ20" s="132">
        <f>BQ21+BQ22+BQ23+BQ24</f>
        <v>0</v>
      </c>
      <c r="BR20" s="132">
        <v>0</v>
      </c>
      <c r="BS20" s="132">
        <v>0</v>
      </c>
      <c r="BT20" s="132">
        <v>0</v>
      </c>
      <c r="BU20" s="132">
        <v>0</v>
      </c>
      <c r="BV20" s="132">
        <v>0</v>
      </c>
      <c r="BW20" s="117"/>
      <c r="BX20" s="117"/>
      <c r="BY20" s="117">
        <f>F20-AO20</f>
        <v>23.260294050000002</v>
      </c>
      <c r="BZ20" s="117" t="e">
        <f>IF(F20=0,0,(BY20/AO20)*100)</f>
        <v>#DIV/0!</v>
      </c>
      <c r="CA20" s="117"/>
      <c r="CB20" s="35"/>
      <c r="CC20" s="35"/>
      <c r="CD20" s="35"/>
      <c r="CE20" s="35"/>
      <c r="CF20" s="35"/>
      <c r="CG20" s="35"/>
      <c r="CH20" s="35"/>
    </row>
    <row r="21" spans="1:86" ht="108" x14ac:dyDescent="0.2">
      <c r="A21" s="89" t="s">
        <v>167</v>
      </c>
      <c r="B21" s="90" t="s">
        <v>171</v>
      </c>
      <c r="C21" s="89" t="s">
        <v>172</v>
      </c>
      <c r="D21" s="23">
        <v>27.404389029999997</v>
      </c>
      <c r="E21" s="23"/>
      <c r="F21" s="23">
        <f>M21+T21+AA21+AH21</f>
        <v>0</v>
      </c>
      <c r="G21" s="23"/>
      <c r="H21" s="23"/>
      <c r="I21" s="23"/>
      <c r="J21" s="23"/>
      <c r="K21" s="23"/>
      <c r="L21" s="23"/>
      <c r="M21" s="129"/>
      <c r="N21" s="23"/>
      <c r="O21" s="23"/>
      <c r="P21" s="23"/>
      <c r="Q21" s="23"/>
      <c r="R21" s="23"/>
      <c r="S21" s="23"/>
      <c r="T21" s="129"/>
      <c r="U21" s="23"/>
      <c r="V21" s="23"/>
      <c r="W21" s="23"/>
      <c r="X21" s="23"/>
      <c r="Y21" s="23"/>
      <c r="Z21" s="23"/>
      <c r="AA21" s="129"/>
      <c r="AB21" s="23"/>
      <c r="AC21" s="23"/>
      <c r="AD21" s="23"/>
      <c r="AE21" s="23"/>
      <c r="AF21" s="23"/>
      <c r="AG21" s="23"/>
      <c r="AH21" s="129"/>
      <c r="AI21" s="23"/>
      <c r="AJ21" s="23"/>
      <c r="AK21" s="23"/>
      <c r="AL21" s="23"/>
      <c r="AM21" s="23"/>
      <c r="AN21" s="23"/>
      <c r="AO21" s="129"/>
      <c r="AP21" s="23"/>
      <c r="AQ21" s="23"/>
      <c r="AR21" s="23"/>
      <c r="AS21" s="23"/>
      <c r="AT21" s="23"/>
      <c r="AU21" s="23"/>
      <c r="AV21" s="129"/>
      <c r="AW21" s="23"/>
      <c r="AX21" s="23"/>
      <c r="AY21" s="23"/>
      <c r="AZ21" s="23"/>
      <c r="BA21" s="23"/>
      <c r="BB21" s="23"/>
      <c r="BC21" s="129"/>
      <c r="BD21" s="23"/>
      <c r="BE21" s="23"/>
      <c r="BF21" s="23"/>
      <c r="BG21" s="23"/>
      <c r="BH21" s="23"/>
      <c r="BI21" s="23"/>
      <c r="BJ21" s="129"/>
      <c r="BK21" s="23"/>
      <c r="BL21" s="23"/>
      <c r="BM21" s="23"/>
      <c r="BN21" s="23"/>
      <c r="BO21" s="23"/>
      <c r="BP21" s="23"/>
      <c r="BQ21" s="129"/>
      <c r="BR21" s="23"/>
      <c r="BS21" s="23"/>
      <c r="BT21" s="23"/>
      <c r="BU21" s="23"/>
      <c r="BV21" s="23"/>
      <c r="BW21" s="22"/>
      <c r="BX21" s="22"/>
      <c r="BY21" s="22">
        <f t="shared" ref="BY21:BY22" si="7">F21-AO21</f>
        <v>0</v>
      </c>
      <c r="BZ21" s="22">
        <f>IF(F21=0,0,(BY21/AO21)*100)</f>
        <v>0</v>
      </c>
      <c r="CA21" s="23"/>
      <c r="CB21" s="35"/>
      <c r="CC21" s="35"/>
      <c r="CD21" s="35"/>
      <c r="CE21" s="35"/>
      <c r="CF21" s="35"/>
      <c r="CG21" s="35"/>
    </row>
    <row r="22" spans="1:86" ht="180" x14ac:dyDescent="0.2">
      <c r="A22" s="89" t="s">
        <v>168</v>
      </c>
      <c r="B22" s="90" t="s">
        <v>844</v>
      </c>
      <c r="C22" s="89" t="s">
        <v>173</v>
      </c>
      <c r="D22" s="23">
        <v>91.272952913500006</v>
      </c>
      <c r="E22" s="23"/>
      <c r="F22" s="23">
        <f t="shared" ref="F22:F23" si="8">M22+T22+AA22+AH22</f>
        <v>23.260294050000002</v>
      </c>
      <c r="G22" s="23"/>
      <c r="H22" s="23"/>
      <c r="I22" s="23"/>
      <c r="J22" s="23"/>
      <c r="K22" s="23"/>
      <c r="L22" s="23"/>
      <c r="M22" s="129"/>
      <c r="N22" s="23"/>
      <c r="O22" s="23"/>
      <c r="P22" s="23"/>
      <c r="Q22" s="23"/>
      <c r="R22" s="23"/>
      <c r="S22" s="23"/>
      <c r="T22" s="129"/>
      <c r="U22" s="23"/>
      <c r="V22" s="23"/>
      <c r="W22" s="23"/>
      <c r="X22" s="23"/>
      <c r="Y22" s="23"/>
      <c r="Z22" s="23"/>
      <c r="AA22" s="129"/>
      <c r="AB22" s="23"/>
      <c r="AC22" s="23"/>
      <c r="AD22" s="23"/>
      <c r="AE22" s="23"/>
      <c r="AF22" s="23"/>
      <c r="AG22" s="23"/>
      <c r="AH22" s="129">
        <f>'12'!H20</f>
        <v>23.260294050000002</v>
      </c>
      <c r="AI22" s="23"/>
      <c r="AJ22" s="23"/>
      <c r="AK22" s="23"/>
      <c r="AL22" s="23"/>
      <c r="AM22" s="23"/>
      <c r="AN22" s="23"/>
      <c r="AO22" s="129">
        <f t="shared" ref="AO22" si="9">AV22+BC22+BJ22+BQ22</f>
        <v>0</v>
      </c>
      <c r="AP22" s="23"/>
      <c r="AQ22" s="23"/>
      <c r="AR22" s="23"/>
      <c r="AS22" s="23"/>
      <c r="AT22" s="23"/>
      <c r="AU22" s="23"/>
      <c r="AV22" s="129"/>
      <c r="AW22" s="23"/>
      <c r="AX22" s="23"/>
      <c r="AY22" s="23"/>
      <c r="AZ22" s="23"/>
      <c r="BA22" s="23"/>
      <c r="BB22" s="23"/>
      <c r="BC22" s="129">
        <v>0</v>
      </c>
      <c r="BD22" s="23"/>
      <c r="BE22" s="23"/>
      <c r="BF22" s="23"/>
      <c r="BG22" s="23"/>
      <c r="BH22" s="23"/>
      <c r="BI22" s="23"/>
      <c r="BJ22" s="129">
        <v>0</v>
      </c>
      <c r="BK22" s="23"/>
      <c r="BL22" s="23"/>
      <c r="BM22" s="23"/>
      <c r="BN22" s="23"/>
      <c r="BO22" s="23"/>
      <c r="BP22" s="23"/>
      <c r="BQ22" s="129"/>
      <c r="BR22" s="23"/>
      <c r="BS22" s="23"/>
      <c r="BT22" s="23"/>
      <c r="BU22" s="23"/>
      <c r="BV22" s="23"/>
      <c r="BW22" s="22"/>
      <c r="BX22" s="22"/>
      <c r="BY22" s="22">
        <f t="shared" si="7"/>
        <v>23.260294050000002</v>
      </c>
      <c r="BZ22" s="22" t="e">
        <f>IF(F22=0,0,(BY22/AO22)*100)</f>
        <v>#DIV/0!</v>
      </c>
      <c r="CA22" s="23"/>
      <c r="CB22" s="35"/>
      <c r="CC22" s="35"/>
      <c r="CD22" s="35"/>
      <c r="CE22" s="35"/>
      <c r="CF22" s="35"/>
      <c r="CG22" s="35"/>
    </row>
    <row r="23" spans="1:86" ht="84" x14ac:dyDescent="0.2">
      <c r="A23" s="89" t="s">
        <v>169</v>
      </c>
      <c r="B23" s="90" t="s">
        <v>174</v>
      </c>
      <c r="C23" s="89" t="s">
        <v>175</v>
      </c>
      <c r="D23" s="23"/>
      <c r="E23" s="23"/>
      <c r="F23" s="23">
        <f t="shared" si="8"/>
        <v>0</v>
      </c>
      <c r="G23" s="23"/>
      <c r="H23" s="23"/>
      <c r="I23" s="23"/>
      <c r="J23" s="23"/>
      <c r="K23" s="23"/>
      <c r="L23" s="23"/>
      <c r="M23" s="129"/>
      <c r="N23" s="23"/>
      <c r="O23" s="23"/>
      <c r="P23" s="23"/>
      <c r="Q23" s="23"/>
      <c r="R23" s="23"/>
      <c r="S23" s="23"/>
      <c r="T23" s="129"/>
      <c r="U23" s="23"/>
      <c r="V23" s="23"/>
      <c r="W23" s="23"/>
      <c r="X23" s="23"/>
      <c r="Y23" s="23"/>
      <c r="Z23" s="23"/>
      <c r="AA23" s="129"/>
      <c r="AB23" s="23"/>
      <c r="AC23" s="23"/>
      <c r="AD23" s="23"/>
      <c r="AE23" s="23"/>
      <c r="AF23" s="23"/>
      <c r="AG23" s="23"/>
      <c r="AH23" s="129"/>
      <c r="AI23" s="23"/>
      <c r="AJ23" s="23"/>
      <c r="AK23" s="23"/>
      <c r="AL23" s="23"/>
      <c r="AM23" s="23"/>
      <c r="AN23" s="23"/>
      <c r="AO23" s="129"/>
      <c r="AP23" s="23"/>
      <c r="AQ23" s="23"/>
      <c r="AR23" s="23"/>
      <c r="AS23" s="23"/>
      <c r="AT23" s="23"/>
      <c r="AU23" s="23"/>
      <c r="AV23" s="129"/>
      <c r="AW23" s="23"/>
      <c r="AX23" s="23"/>
      <c r="AY23" s="23"/>
      <c r="AZ23" s="23"/>
      <c r="BA23" s="23"/>
      <c r="BB23" s="23"/>
      <c r="BC23" s="129"/>
      <c r="BD23" s="23"/>
      <c r="BE23" s="23"/>
      <c r="BF23" s="23"/>
      <c r="BG23" s="23"/>
      <c r="BH23" s="23"/>
      <c r="BI23" s="23"/>
      <c r="BJ23" s="129"/>
      <c r="BK23" s="23"/>
      <c r="BL23" s="23"/>
      <c r="BM23" s="23"/>
      <c r="BN23" s="23"/>
      <c r="BO23" s="23"/>
      <c r="BP23" s="23"/>
      <c r="BQ23" s="129"/>
      <c r="BR23" s="23"/>
      <c r="BS23" s="23"/>
      <c r="BT23" s="23"/>
      <c r="BU23" s="23"/>
      <c r="BV23" s="23"/>
      <c r="BW23" s="22"/>
      <c r="BX23" s="22"/>
      <c r="BY23" s="22"/>
      <c r="BZ23" s="22"/>
      <c r="CA23" s="23"/>
      <c r="CB23" s="35"/>
    </row>
    <row r="24" spans="1:86" ht="96" x14ac:dyDescent="0.2">
      <c r="A24" s="89" t="s">
        <v>170</v>
      </c>
      <c r="B24" s="90" t="s">
        <v>176</v>
      </c>
      <c r="C24" s="89" t="s">
        <v>177</v>
      </c>
      <c r="D24" s="23"/>
      <c r="E24" s="23"/>
      <c r="F24" s="23">
        <f>M24+T24+AA24+AH24</f>
        <v>0</v>
      </c>
      <c r="G24" s="23"/>
      <c r="H24" s="23"/>
      <c r="I24" s="23"/>
      <c r="J24" s="23"/>
      <c r="K24" s="23"/>
      <c r="L24" s="23"/>
      <c r="M24" s="129"/>
      <c r="N24" s="23"/>
      <c r="O24" s="23"/>
      <c r="P24" s="23"/>
      <c r="Q24" s="23"/>
      <c r="R24" s="23"/>
      <c r="S24" s="23"/>
      <c r="T24" s="129"/>
      <c r="U24" s="23"/>
      <c r="V24" s="23"/>
      <c r="W24" s="23"/>
      <c r="X24" s="23"/>
      <c r="Y24" s="23"/>
      <c r="Z24" s="23"/>
      <c r="AA24" s="129"/>
      <c r="AB24" s="23"/>
      <c r="AC24" s="23"/>
      <c r="AD24" s="23"/>
      <c r="AE24" s="23"/>
      <c r="AF24" s="23"/>
      <c r="AG24" s="23"/>
      <c r="AH24" s="129"/>
      <c r="AI24" s="23"/>
      <c r="AJ24" s="23"/>
      <c r="AK24" s="23"/>
      <c r="AL24" s="23"/>
      <c r="AM24" s="23"/>
      <c r="AN24" s="23"/>
      <c r="AO24" s="129"/>
      <c r="AP24" s="23"/>
      <c r="AQ24" s="23"/>
      <c r="AR24" s="23"/>
      <c r="AS24" s="23"/>
      <c r="AT24" s="23"/>
      <c r="AU24" s="23"/>
      <c r="AV24" s="129"/>
      <c r="AW24" s="23"/>
      <c r="AX24" s="23"/>
      <c r="AY24" s="23"/>
      <c r="AZ24" s="23"/>
      <c r="BA24" s="23"/>
      <c r="BB24" s="23"/>
      <c r="BC24" s="129"/>
      <c r="BD24" s="23"/>
      <c r="BE24" s="23"/>
      <c r="BF24" s="23"/>
      <c r="BG24" s="23"/>
      <c r="BH24" s="23"/>
      <c r="BI24" s="23"/>
      <c r="BJ24" s="129"/>
      <c r="BK24" s="23"/>
      <c r="BL24" s="23"/>
      <c r="BM24" s="23"/>
      <c r="BN24" s="23"/>
      <c r="BO24" s="23"/>
      <c r="BP24" s="23"/>
      <c r="BQ24" s="129"/>
      <c r="BR24" s="23"/>
      <c r="BS24" s="23"/>
      <c r="BT24" s="23"/>
      <c r="BU24" s="23"/>
      <c r="BV24" s="23"/>
      <c r="BW24" s="22"/>
      <c r="BX24" s="22"/>
      <c r="BY24" s="22">
        <f t="shared" ref="BY24" si="10">F24-AO24</f>
        <v>0</v>
      </c>
      <c r="BZ24" s="22">
        <f>IF(F24=0,0,(BY24/AO24)*100)</f>
        <v>0</v>
      </c>
      <c r="CA24" s="23"/>
      <c r="CB24" s="35"/>
      <c r="CC24" s="35"/>
      <c r="CD24" s="35"/>
      <c r="CE24" s="35"/>
      <c r="CF24" s="35"/>
      <c r="CG24" s="35"/>
    </row>
  </sheetData>
  <autoFilter ref="A19:CH24"/>
  <mergeCells count="34">
    <mergeCell ref="BC17:BH17"/>
    <mergeCell ref="BJ17:BO17"/>
    <mergeCell ref="S16:Y16"/>
    <mergeCell ref="Z16:AF16"/>
    <mergeCell ref="F17:K17"/>
    <mergeCell ref="BY2:CA2"/>
    <mergeCell ref="Q11:AB11"/>
    <mergeCell ref="AN14:BV14"/>
    <mergeCell ref="BW14:BZ16"/>
    <mergeCell ref="CA14:CA18"/>
    <mergeCell ref="AN15:BV15"/>
    <mergeCell ref="AN16:AT16"/>
    <mergeCell ref="AU16:BA16"/>
    <mergeCell ref="BB16:BH16"/>
    <mergeCell ref="BI16:BO16"/>
    <mergeCell ref="BP16:BV16"/>
    <mergeCell ref="BY17:BZ17"/>
    <mergeCell ref="BW17:BX17"/>
    <mergeCell ref="AO17:AT17"/>
    <mergeCell ref="AV17:BA17"/>
    <mergeCell ref="BQ17:BV17"/>
    <mergeCell ref="A14:A18"/>
    <mergeCell ref="B14:B18"/>
    <mergeCell ref="C14:C18"/>
    <mergeCell ref="D14:D18"/>
    <mergeCell ref="E14:AM14"/>
    <mergeCell ref="M17:R17"/>
    <mergeCell ref="T17:Y17"/>
    <mergeCell ref="AA17:AF17"/>
    <mergeCell ref="AH17:AM17"/>
    <mergeCell ref="E15:AM15"/>
    <mergeCell ref="E16:K16"/>
    <mergeCell ref="L16:R16"/>
    <mergeCell ref="AG16:AM16"/>
  </mergeCells>
  <pageMargins left="0.39370078740157483" right="0.39370078740157483" top="0.78740157480314965" bottom="0.39370078740157483" header="0.19685039370078741" footer="0.19685039370078741"/>
  <pageSetup paperSize="8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colBreaks count="2" manualBreakCount="2">
    <brk id="22" max="350" man="1"/>
    <brk id="39" max="35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zoomScale="75" zoomScaleNormal="75" workbookViewId="0">
      <pane xSplit="3" ySplit="18" topLeftCell="D19" activePane="bottomRight" state="frozen"/>
      <selection activeCell="X23" sqref="X23"/>
      <selection pane="topRight" activeCell="X23" sqref="X23"/>
      <selection pane="bottomLeft" activeCell="X23" sqref="X23"/>
      <selection pane="bottomRight" activeCell="AS20" sqref="AS20"/>
    </sheetView>
  </sheetViews>
  <sheetFormatPr defaultColWidth="9.140625" defaultRowHeight="15.75" x14ac:dyDescent="0.25"/>
  <cols>
    <col min="1" max="1" width="8.5703125" style="85" customWidth="1"/>
    <col min="2" max="2" width="29" style="85" customWidth="1"/>
    <col min="3" max="3" width="8.85546875" style="85" customWidth="1"/>
    <col min="4" max="4" width="9.28515625" style="85" customWidth="1"/>
    <col min="5" max="5" width="9.5703125" style="8" customWidth="1"/>
    <col min="6" max="9" width="10" style="8" customWidth="1"/>
    <col min="10" max="14" width="8" style="8" customWidth="1"/>
    <col min="15" max="15" width="10" style="8" customWidth="1"/>
    <col min="16" max="19" width="6.85546875" style="8" customWidth="1"/>
    <col min="20" max="20" width="10" style="8" customWidth="1"/>
    <col min="21" max="24" width="7.7109375" style="8" customWidth="1"/>
    <col min="25" max="26" width="8.7109375" style="8" customWidth="1"/>
    <col min="27" max="29" width="9.140625" style="8" customWidth="1"/>
    <col min="30" max="30" width="11.140625" style="8" customWidth="1"/>
    <col min="31" max="31" width="10.7109375" style="60" customWidth="1"/>
    <col min="32" max="32" width="11.5703125" style="8" customWidth="1"/>
    <col min="33" max="35" width="9.85546875" style="8" customWidth="1"/>
    <col min="36" max="36" width="13.5703125" style="60" customWidth="1"/>
    <col min="37" max="37" width="12.28515625" style="8" customWidth="1"/>
    <col min="38" max="38" width="11.28515625" style="8" customWidth="1"/>
    <col min="39" max="39" width="8.85546875" style="8" customWidth="1"/>
    <col min="40" max="40" width="12.7109375" style="8" customWidth="1"/>
    <col min="41" max="41" width="16.7109375" style="8" customWidth="1"/>
    <col min="42" max="45" width="8.85546875" style="8" customWidth="1"/>
    <col min="46" max="46" width="12.42578125" style="8" customWidth="1"/>
    <col min="47" max="52" width="8.85546875" style="8" customWidth="1"/>
    <col min="53" max="53" width="13.7109375" style="8" customWidth="1"/>
    <col min="54" max="54" width="8.85546875" style="8" customWidth="1"/>
    <col min="55" max="55" width="11.7109375" style="8" customWidth="1"/>
    <col min="56" max="56" width="9.140625" style="8" customWidth="1"/>
    <col min="57" max="16384" width="9.140625" style="8"/>
  </cols>
  <sheetData>
    <row r="1" spans="1:55" s="6" customFormat="1" ht="11.25" x14ac:dyDescent="0.2">
      <c r="A1" s="85"/>
      <c r="B1" s="85"/>
      <c r="C1" s="85"/>
      <c r="D1" s="85"/>
      <c r="AE1" s="59"/>
      <c r="AJ1" s="59"/>
      <c r="BC1" s="7" t="s">
        <v>137</v>
      </c>
    </row>
    <row r="2" spans="1:55" s="6" customFormat="1" ht="21" customHeight="1" x14ac:dyDescent="0.2">
      <c r="A2" s="85"/>
      <c r="B2" s="85"/>
      <c r="C2" s="85"/>
      <c r="D2" s="85"/>
      <c r="AE2" s="59"/>
      <c r="AJ2" s="59"/>
      <c r="AX2" s="25"/>
      <c r="AY2" s="25"/>
      <c r="AZ2" s="25"/>
      <c r="BA2" s="531" t="s">
        <v>11</v>
      </c>
      <c r="BB2" s="531"/>
      <c r="BC2" s="531"/>
    </row>
    <row r="3" spans="1:55" s="6" customFormat="1" ht="10.5" x14ac:dyDescent="0.2">
      <c r="A3" s="540" t="s">
        <v>138</v>
      </c>
      <c r="B3" s="540"/>
      <c r="C3" s="540"/>
      <c r="D3" s="540"/>
      <c r="E3" s="540"/>
      <c r="F3" s="540"/>
      <c r="G3" s="540"/>
      <c r="H3" s="540"/>
      <c r="I3" s="540"/>
      <c r="J3" s="540"/>
      <c r="K3" s="540"/>
      <c r="L3" s="540"/>
      <c r="M3" s="540"/>
      <c r="N3" s="540"/>
      <c r="O3" s="540"/>
      <c r="P3" s="540"/>
      <c r="Q3" s="540"/>
      <c r="R3" s="540"/>
      <c r="S3" s="540"/>
      <c r="T3" s="540"/>
      <c r="U3" s="540"/>
      <c r="V3" s="540"/>
      <c r="W3" s="540"/>
      <c r="X3" s="540"/>
      <c r="Y3" s="540"/>
      <c r="Z3" s="540"/>
      <c r="AA3" s="540"/>
      <c r="AB3" s="540"/>
      <c r="AC3" s="540"/>
      <c r="AD3" s="540"/>
      <c r="AE3" s="540"/>
      <c r="AF3" s="540"/>
      <c r="AG3" s="540"/>
      <c r="AH3" s="540"/>
      <c r="AI3" s="540"/>
      <c r="AJ3" s="541"/>
      <c r="AK3" s="540"/>
      <c r="AL3" s="540"/>
      <c r="AM3" s="540"/>
      <c r="AN3" s="540"/>
      <c r="AO3" s="540"/>
      <c r="AP3" s="540"/>
      <c r="AQ3" s="540"/>
      <c r="AR3" s="540"/>
      <c r="AS3" s="540"/>
      <c r="AT3" s="540"/>
      <c r="AU3" s="540"/>
      <c r="AV3" s="540"/>
      <c r="AW3" s="540"/>
      <c r="AX3" s="540"/>
      <c r="AY3" s="540"/>
      <c r="AZ3" s="540"/>
      <c r="BA3" s="540"/>
      <c r="BB3" s="540"/>
      <c r="BC3" s="540"/>
    </row>
    <row r="4" spans="1:55" s="6" customFormat="1" ht="11.25" x14ac:dyDescent="0.2">
      <c r="A4" s="85"/>
      <c r="B4" s="85"/>
      <c r="C4" s="85"/>
      <c r="D4" s="85"/>
      <c r="M4" s="68"/>
      <c r="U4" s="7" t="s">
        <v>62</v>
      </c>
      <c r="V4" s="542" t="str">
        <f>'10'!G4</f>
        <v>II</v>
      </c>
      <c r="W4" s="542"/>
      <c r="X4" s="540" t="s">
        <v>79</v>
      </c>
      <c r="Y4" s="540"/>
      <c r="Z4" s="538" t="str">
        <f>'10'!J4</f>
        <v>2024</v>
      </c>
      <c r="AA4" s="539"/>
      <c r="AB4" s="6" t="s">
        <v>64</v>
      </c>
      <c r="AE4" s="390"/>
      <c r="AJ4" s="390"/>
    </row>
    <row r="5" spans="1:55" x14ac:dyDescent="0.25">
      <c r="AE5" s="391"/>
      <c r="AJ5" s="391"/>
      <c r="BA5" s="19" t="s">
        <v>162</v>
      </c>
    </row>
    <row r="6" spans="1:55" s="6" customFormat="1" ht="12" x14ac:dyDescent="0.2">
      <c r="A6" s="85"/>
      <c r="B6" s="85"/>
      <c r="C6" s="85"/>
      <c r="D6" s="85"/>
      <c r="V6" s="392" t="s">
        <v>12</v>
      </c>
      <c r="W6" s="543" t="s">
        <v>178</v>
      </c>
      <c r="X6" s="543"/>
      <c r="Y6" s="543"/>
      <c r="Z6" s="543"/>
      <c r="AA6" s="543"/>
      <c r="AB6" s="543"/>
      <c r="AC6" s="543"/>
      <c r="AD6" s="543"/>
      <c r="AE6" s="543"/>
      <c r="AF6" s="543"/>
      <c r="AG6" s="543"/>
      <c r="AH6" s="543"/>
      <c r="AI6" s="543"/>
      <c r="AJ6" s="544"/>
      <c r="AK6" s="543"/>
      <c r="AL6" s="78"/>
      <c r="AM6" s="78"/>
      <c r="AN6" s="78"/>
      <c r="AO6" s="78"/>
      <c r="BA6" s="19" t="s">
        <v>179</v>
      </c>
      <c r="BB6" s="12"/>
    </row>
    <row r="7" spans="1:55" s="9" customFormat="1" ht="11.25" x14ac:dyDescent="0.2">
      <c r="A7" s="85"/>
      <c r="B7" s="85"/>
      <c r="C7" s="85"/>
      <c r="D7" s="85"/>
      <c r="W7" s="536" t="s">
        <v>13</v>
      </c>
      <c r="X7" s="536"/>
      <c r="Y7" s="536"/>
      <c r="Z7" s="536"/>
      <c r="AA7" s="536"/>
      <c r="AB7" s="536"/>
      <c r="AC7" s="536"/>
      <c r="AD7" s="536"/>
      <c r="AE7" s="536"/>
      <c r="AF7" s="536"/>
      <c r="AG7" s="536"/>
      <c r="AH7" s="536"/>
      <c r="AI7" s="536"/>
      <c r="AJ7" s="537"/>
      <c r="AK7" s="536"/>
      <c r="AL7" s="77"/>
      <c r="AM7" s="77"/>
      <c r="AN7" s="77"/>
      <c r="AO7" s="77"/>
      <c r="BA7" s="19" t="s">
        <v>180</v>
      </c>
      <c r="BB7" s="85"/>
    </row>
    <row r="8" spans="1:55" x14ac:dyDescent="0.25"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AE8" s="391"/>
      <c r="AJ8" s="391"/>
      <c r="BA8" s="19" t="s">
        <v>181</v>
      </c>
    </row>
    <row r="9" spans="1:55" s="6" customFormat="1" ht="12" x14ac:dyDescent="0.2">
      <c r="A9" s="85"/>
      <c r="B9" s="32"/>
      <c r="C9" s="85"/>
      <c r="D9" s="85"/>
      <c r="E9" s="56"/>
      <c r="F9" s="66"/>
      <c r="G9" s="66"/>
      <c r="H9" s="66"/>
      <c r="I9" s="6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Y9" s="7" t="s">
        <v>14</v>
      </c>
      <c r="Z9" s="538" t="str">
        <f>'10'!J9</f>
        <v>2024</v>
      </c>
      <c r="AA9" s="539"/>
      <c r="AB9" s="6" t="s">
        <v>15</v>
      </c>
      <c r="AJ9" s="390"/>
      <c r="AO9" s="97"/>
      <c r="BA9" s="545" t="s">
        <v>163</v>
      </c>
      <c r="BB9" s="545"/>
    </row>
    <row r="10" spans="1:55" x14ac:dyDescent="0.25">
      <c r="B10" s="32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BA10" s="19" t="s">
        <v>164</v>
      </c>
    </row>
    <row r="11" spans="1:55" s="6" customFormat="1" ht="12.75" x14ac:dyDescent="0.2">
      <c r="A11" s="85"/>
      <c r="B11" s="32"/>
      <c r="C11" s="85"/>
      <c r="D11" s="85"/>
      <c r="E11" s="97"/>
      <c r="J11" s="97"/>
      <c r="X11" s="7" t="s">
        <v>16</v>
      </c>
      <c r="Y11" s="532" t="str">
        <f>'10'!H11</f>
        <v>приказом ДЖККиЭ ХМАО-Югры №42-Пр-1 от 06.10.2022</v>
      </c>
      <c r="Z11" s="533"/>
      <c r="AA11" s="533"/>
      <c r="AB11" s="533"/>
      <c r="AC11" s="533"/>
      <c r="AD11" s="533"/>
      <c r="AE11" s="533"/>
      <c r="AF11" s="533"/>
      <c r="AG11" s="533"/>
      <c r="AH11" s="533"/>
      <c r="AI11" s="533"/>
      <c r="AJ11" s="534"/>
      <c r="AK11" s="533"/>
      <c r="AL11" s="533"/>
      <c r="AM11" s="533"/>
      <c r="AN11" s="533"/>
      <c r="AO11" s="533"/>
      <c r="AP11" s="26"/>
      <c r="BA11" s="21" t="s">
        <v>165</v>
      </c>
      <c r="BB11" s="12"/>
    </row>
    <row r="12" spans="1:55" s="9" customFormat="1" ht="11.25" x14ac:dyDescent="0.2">
      <c r="A12" s="85"/>
      <c r="B12" s="85"/>
      <c r="C12" s="85"/>
      <c r="D12" s="85"/>
      <c r="Y12" s="536" t="s">
        <v>17</v>
      </c>
      <c r="Z12" s="536"/>
      <c r="AA12" s="536"/>
      <c r="AB12" s="536"/>
      <c r="AC12" s="536"/>
      <c r="AD12" s="536"/>
      <c r="AE12" s="536"/>
      <c r="AF12" s="536"/>
      <c r="AG12" s="536"/>
      <c r="AH12" s="536"/>
      <c r="AI12" s="536"/>
      <c r="AJ12" s="546"/>
      <c r="AK12" s="536"/>
      <c r="AL12" s="536"/>
      <c r="AM12" s="536"/>
      <c r="AN12" s="77"/>
      <c r="AO12" s="77"/>
      <c r="AP12" s="77"/>
    </row>
    <row r="13" spans="1:55" s="9" customFormat="1" ht="11.25" x14ac:dyDescent="0.15">
      <c r="A13" s="468" t="s">
        <v>20</v>
      </c>
      <c r="B13" s="468" t="s">
        <v>21</v>
      </c>
      <c r="C13" s="468" t="s">
        <v>18</v>
      </c>
      <c r="D13" s="489" t="s">
        <v>857</v>
      </c>
      <c r="E13" s="490"/>
      <c r="F13" s="490"/>
      <c r="G13" s="490"/>
      <c r="H13" s="490"/>
      <c r="I13" s="490"/>
      <c r="J13" s="490"/>
      <c r="K13" s="490"/>
      <c r="L13" s="490"/>
      <c r="M13" s="490"/>
      <c r="N13" s="490"/>
      <c r="O13" s="490"/>
      <c r="P13" s="490"/>
      <c r="Q13" s="490"/>
      <c r="R13" s="490"/>
      <c r="S13" s="490"/>
      <c r="T13" s="490"/>
      <c r="U13" s="490"/>
      <c r="V13" s="490"/>
      <c r="W13" s="490"/>
      <c r="X13" s="490"/>
      <c r="Y13" s="490"/>
      <c r="Z13" s="490"/>
      <c r="AA13" s="490"/>
      <c r="AB13" s="490"/>
      <c r="AC13" s="492"/>
      <c r="AD13" s="489" t="s">
        <v>845</v>
      </c>
      <c r="AE13" s="490"/>
      <c r="AF13" s="490"/>
      <c r="AG13" s="490"/>
      <c r="AH13" s="490"/>
      <c r="AI13" s="490"/>
      <c r="AJ13" s="491"/>
      <c r="AK13" s="490"/>
      <c r="AL13" s="490"/>
      <c r="AM13" s="490"/>
      <c r="AN13" s="490"/>
      <c r="AO13" s="490"/>
      <c r="AP13" s="490"/>
      <c r="AQ13" s="490"/>
      <c r="AR13" s="490"/>
      <c r="AS13" s="490"/>
      <c r="AT13" s="490"/>
      <c r="AU13" s="490"/>
      <c r="AV13" s="490"/>
      <c r="AW13" s="490"/>
      <c r="AX13" s="490"/>
      <c r="AY13" s="490"/>
      <c r="AZ13" s="490"/>
      <c r="BA13" s="490"/>
      <c r="BB13" s="490"/>
      <c r="BC13" s="492"/>
    </row>
    <row r="14" spans="1:55" s="9" customFormat="1" ht="27.75" customHeight="1" x14ac:dyDescent="0.15">
      <c r="A14" s="469"/>
      <c r="B14" s="469"/>
      <c r="C14" s="469"/>
      <c r="D14" s="75" t="s">
        <v>0</v>
      </c>
      <c r="E14" s="481" t="s">
        <v>5</v>
      </c>
      <c r="F14" s="482"/>
      <c r="G14" s="482"/>
      <c r="H14" s="482"/>
      <c r="I14" s="482"/>
      <c r="J14" s="482"/>
      <c r="K14" s="482"/>
      <c r="L14" s="482"/>
      <c r="M14" s="482"/>
      <c r="N14" s="482"/>
      <c r="O14" s="482"/>
      <c r="P14" s="482"/>
      <c r="Q14" s="482"/>
      <c r="R14" s="482"/>
      <c r="S14" s="482"/>
      <c r="T14" s="482"/>
      <c r="U14" s="482"/>
      <c r="V14" s="482"/>
      <c r="W14" s="482"/>
      <c r="X14" s="482"/>
      <c r="Y14" s="482"/>
      <c r="Z14" s="482"/>
      <c r="AA14" s="482"/>
      <c r="AB14" s="482"/>
      <c r="AC14" s="483"/>
      <c r="AD14" s="76" t="s">
        <v>0</v>
      </c>
      <c r="AE14" s="489" t="s">
        <v>5</v>
      </c>
      <c r="AF14" s="490"/>
      <c r="AG14" s="490"/>
      <c r="AH14" s="490"/>
      <c r="AI14" s="490"/>
      <c r="AJ14" s="491"/>
      <c r="AK14" s="490"/>
      <c r="AL14" s="490"/>
      <c r="AM14" s="490"/>
      <c r="AN14" s="490"/>
      <c r="AO14" s="490"/>
      <c r="AP14" s="490"/>
      <c r="AQ14" s="490"/>
      <c r="AR14" s="490"/>
      <c r="AS14" s="490"/>
      <c r="AT14" s="490"/>
      <c r="AU14" s="490"/>
      <c r="AV14" s="490"/>
      <c r="AW14" s="490"/>
      <c r="AX14" s="490"/>
      <c r="AY14" s="490"/>
      <c r="AZ14" s="490"/>
      <c r="BA14" s="490"/>
      <c r="BB14" s="490"/>
      <c r="BC14" s="492"/>
    </row>
    <row r="15" spans="1:55" s="9" customFormat="1" ht="15" customHeight="1" x14ac:dyDescent="0.15">
      <c r="A15" s="469"/>
      <c r="B15" s="469"/>
      <c r="C15" s="469"/>
      <c r="D15" s="468" t="s">
        <v>68</v>
      </c>
      <c r="E15" s="489" t="s">
        <v>68</v>
      </c>
      <c r="F15" s="490"/>
      <c r="G15" s="490"/>
      <c r="H15" s="490"/>
      <c r="I15" s="492"/>
      <c r="J15" s="489" t="s">
        <v>69</v>
      </c>
      <c r="K15" s="490"/>
      <c r="L15" s="490"/>
      <c r="M15" s="490"/>
      <c r="N15" s="492"/>
      <c r="O15" s="489" t="s">
        <v>70</v>
      </c>
      <c r="P15" s="490"/>
      <c r="Q15" s="490"/>
      <c r="R15" s="490"/>
      <c r="S15" s="492"/>
      <c r="T15" s="489" t="s">
        <v>71</v>
      </c>
      <c r="U15" s="490"/>
      <c r="V15" s="490"/>
      <c r="W15" s="490"/>
      <c r="X15" s="492"/>
      <c r="Y15" s="489" t="s">
        <v>72</v>
      </c>
      <c r="Z15" s="490"/>
      <c r="AA15" s="490"/>
      <c r="AB15" s="490"/>
      <c r="AC15" s="492"/>
      <c r="AD15" s="468" t="s">
        <v>68</v>
      </c>
      <c r="AE15" s="489" t="s">
        <v>68</v>
      </c>
      <c r="AF15" s="490"/>
      <c r="AG15" s="490"/>
      <c r="AH15" s="490"/>
      <c r="AI15" s="492"/>
      <c r="AJ15" s="535" t="s">
        <v>69</v>
      </c>
      <c r="AK15" s="490"/>
      <c r="AL15" s="490"/>
      <c r="AM15" s="490"/>
      <c r="AN15" s="492"/>
      <c r="AO15" s="489" t="s">
        <v>70</v>
      </c>
      <c r="AP15" s="490"/>
      <c r="AQ15" s="490"/>
      <c r="AR15" s="490"/>
      <c r="AS15" s="492"/>
      <c r="AT15" s="489" t="s">
        <v>71</v>
      </c>
      <c r="AU15" s="490"/>
      <c r="AV15" s="490"/>
      <c r="AW15" s="490"/>
      <c r="AX15" s="492"/>
      <c r="AY15" s="489" t="s">
        <v>72</v>
      </c>
      <c r="AZ15" s="490"/>
      <c r="BA15" s="490"/>
      <c r="BB15" s="490"/>
      <c r="BC15" s="492"/>
    </row>
    <row r="16" spans="1:55" s="9" customFormat="1" ht="108" customHeight="1" x14ac:dyDescent="0.15">
      <c r="A16" s="469"/>
      <c r="B16" s="469"/>
      <c r="C16" s="469"/>
      <c r="D16" s="470"/>
      <c r="E16" s="52" t="s">
        <v>139</v>
      </c>
      <c r="F16" s="52" t="s">
        <v>140</v>
      </c>
      <c r="G16" s="52" t="s">
        <v>141</v>
      </c>
      <c r="H16" s="52" t="s">
        <v>142</v>
      </c>
      <c r="I16" s="52" t="s">
        <v>143</v>
      </c>
      <c r="J16" s="52" t="s">
        <v>139</v>
      </c>
      <c r="K16" s="52" t="s">
        <v>140</v>
      </c>
      <c r="L16" s="52" t="s">
        <v>141</v>
      </c>
      <c r="M16" s="52" t="s">
        <v>142</v>
      </c>
      <c r="N16" s="52" t="s">
        <v>143</v>
      </c>
      <c r="O16" s="52" t="s">
        <v>139</v>
      </c>
      <c r="P16" s="52" t="s">
        <v>140</v>
      </c>
      <c r="Q16" s="52" t="s">
        <v>141</v>
      </c>
      <c r="R16" s="52" t="s">
        <v>142</v>
      </c>
      <c r="S16" s="52" t="s">
        <v>143</v>
      </c>
      <c r="T16" s="52" t="s">
        <v>139</v>
      </c>
      <c r="U16" s="52" t="s">
        <v>140</v>
      </c>
      <c r="V16" s="52" t="s">
        <v>141</v>
      </c>
      <c r="W16" s="52" t="s">
        <v>142</v>
      </c>
      <c r="X16" s="52" t="s">
        <v>143</v>
      </c>
      <c r="Y16" s="52" t="s">
        <v>139</v>
      </c>
      <c r="Z16" s="52" t="s">
        <v>140</v>
      </c>
      <c r="AA16" s="52" t="s">
        <v>141</v>
      </c>
      <c r="AB16" s="52" t="s">
        <v>142</v>
      </c>
      <c r="AC16" s="52" t="s">
        <v>143</v>
      </c>
      <c r="AD16" s="470"/>
      <c r="AE16" s="93" t="s">
        <v>139</v>
      </c>
      <c r="AF16" s="52" t="s">
        <v>140</v>
      </c>
      <c r="AG16" s="52" t="s">
        <v>141</v>
      </c>
      <c r="AH16" s="52" t="s">
        <v>142</v>
      </c>
      <c r="AI16" s="52" t="s">
        <v>143</v>
      </c>
      <c r="AJ16" s="93" t="s">
        <v>139</v>
      </c>
      <c r="AK16" s="52" t="s">
        <v>140</v>
      </c>
      <c r="AL16" s="52" t="s">
        <v>141</v>
      </c>
      <c r="AM16" s="52" t="s">
        <v>142</v>
      </c>
      <c r="AN16" s="52" t="s">
        <v>143</v>
      </c>
      <c r="AO16" s="52" t="s">
        <v>139</v>
      </c>
      <c r="AP16" s="52" t="s">
        <v>140</v>
      </c>
      <c r="AQ16" s="52" t="s">
        <v>141</v>
      </c>
      <c r="AR16" s="52" t="s">
        <v>142</v>
      </c>
      <c r="AS16" s="52" t="s">
        <v>143</v>
      </c>
      <c r="AT16" s="52" t="s">
        <v>139</v>
      </c>
      <c r="AU16" s="52" t="s">
        <v>140</v>
      </c>
      <c r="AV16" s="52" t="s">
        <v>141</v>
      </c>
      <c r="AW16" s="52" t="s">
        <v>142</v>
      </c>
      <c r="AX16" s="52" t="s">
        <v>143</v>
      </c>
      <c r="AY16" s="52" t="s">
        <v>139</v>
      </c>
      <c r="AZ16" s="52" t="s">
        <v>140</v>
      </c>
      <c r="BA16" s="52" t="s">
        <v>141</v>
      </c>
      <c r="BB16" s="52" t="s">
        <v>142</v>
      </c>
      <c r="BC16" s="52" t="s">
        <v>143</v>
      </c>
    </row>
    <row r="17" spans="1:55" s="9" customFormat="1" ht="11.25" customHeight="1" x14ac:dyDescent="0.15">
      <c r="A17" s="51">
        <v>1</v>
      </c>
      <c r="B17" s="51">
        <v>2</v>
      </c>
      <c r="C17" s="51">
        <v>3</v>
      </c>
      <c r="D17" s="51">
        <v>4</v>
      </c>
      <c r="E17" s="10" t="s">
        <v>32</v>
      </c>
      <c r="F17" s="10" t="s">
        <v>33</v>
      </c>
      <c r="G17" s="10" t="s">
        <v>34</v>
      </c>
      <c r="H17" s="10" t="s">
        <v>35</v>
      </c>
      <c r="I17" s="10" t="s">
        <v>47</v>
      </c>
      <c r="J17" s="10" t="s">
        <v>44</v>
      </c>
      <c r="K17" s="10" t="s">
        <v>45</v>
      </c>
      <c r="L17" s="10" t="s">
        <v>46</v>
      </c>
      <c r="M17" s="10" t="s">
        <v>87</v>
      </c>
      <c r="N17" s="10" t="s">
        <v>88</v>
      </c>
      <c r="O17" s="10" t="s">
        <v>91</v>
      </c>
      <c r="P17" s="10" t="s">
        <v>92</v>
      </c>
      <c r="Q17" s="10" t="s">
        <v>93</v>
      </c>
      <c r="R17" s="10" t="s">
        <v>94</v>
      </c>
      <c r="S17" s="10" t="s">
        <v>95</v>
      </c>
      <c r="T17" s="10" t="s">
        <v>98</v>
      </c>
      <c r="U17" s="10" t="s">
        <v>99</v>
      </c>
      <c r="V17" s="10" t="s">
        <v>100</v>
      </c>
      <c r="W17" s="10" t="s">
        <v>101</v>
      </c>
      <c r="X17" s="10" t="s">
        <v>102</v>
      </c>
      <c r="Y17" s="10" t="s">
        <v>105</v>
      </c>
      <c r="Z17" s="10" t="s">
        <v>106</v>
      </c>
      <c r="AA17" s="10" t="s">
        <v>107</v>
      </c>
      <c r="AB17" s="10" t="s">
        <v>108</v>
      </c>
      <c r="AC17" s="10" t="s">
        <v>109</v>
      </c>
      <c r="AD17" s="10">
        <v>6</v>
      </c>
      <c r="AE17" s="94" t="s">
        <v>40</v>
      </c>
      <c r="AF17" s="10" t="s">
        <v>41</v>
      </c>
      <c r="AG17" s="10" t="s">
        <v>42</v>
      </c>
      <c r="AH17" s="10" t="s">
        <v>43</v>
      </c>
      <c r="AI17" s="10" t="s">
        <v>59</v>
      </c>
      <c r="AJ17" s="94" t="s">
        <v>56</v>
      </c>
      <c r="AK17" s="10" t="s">
        <v>57</v>
      </c>
      <c r="AL17" s="10" t="s">
        <v>58</v>
      </c>
      <c r="AM17" s="10" t="s">
        <v>144</v>
      </c>
      <c r="AN17" s="10" t="s">
        <v>145</v>
      </c>
      <c r="AO17" s="10" t="s">
        <v>146</v>
      </c>
      <c r="AP17" s="10" t="s">
        <v>147</v>
      </c>
      <c r="AQ17" s="10" t="s">
        <v>148</v>
      </c>
      <c r="AR17" s="10" t="s">
        <v>149</v>
      </c>
      <c r="AS17" s="10" t="s">
        <v>150</v>
      </c>
      <c r="AT17" s="10" t="s">
        <v>151</v>
      </c>
      <c r="AU17" s="10" t="s">
        <v>152</v>
      </c>
      <c r="AV17" s="10" t="s">
        <v>153</v>
      </c>
      <c r="AW17" s="10" t="s">
        <v>154</v>
      </c>
      <c r="AX17" s="10" t="s">
        <v>155</v>
      </c>
      <c r="AY17" s="10" t="s">
        <v>156</v>
      </c>
      <c r="AZ17" s="10" t="s">
        <v>157</v>
      </c>
      <c r="BA17" s="10" t="s">
        <v>158</v>
      </c>
      <c r="BB17" s="10" t="s">
        <v>159</v>
      </c>
      <c r="BC17" s="10" t="s">
        <v>160</v>
      </c>
    </row>
    <row r="18" spans="1:55" s="91" customFormat="1" ht="36" customHeight="1" x14ac:dyDescent="0.2">
      <c r="A18" s="121">
        <v>0</v>
      </c>
      <c r="B18" s="121" t="s">
        <v>10</v>
      </c>
      <c r="C18" s="121"/>
      <c r="D18" s="122">
        <f>'10'!G21</f>
        <v>27.690826250000001</v>
      </c>
      <c r="E18" s="122">
        <f>SUM(E19:E22)</f>
        <v>3.1329374999999997</v>
      </c>
      <c r="F18" s="122">
        <f t="shared" ref="F18:BC18" si="0">SUM(F19:F22)</f>
        <v>0</v>
      </c>
      <c r="G18" s="122">
        <f t="shared" si="0"/>
        <v>3.0076199999999997</v>
      </c>
      <c r="H18" s="122">
        <f t="shared" si="0"/>
        <v>0</v>
      </c>
      <c r="I18" s="122">
        <f t="shared" si="0"/>
        <v>0.1253175</v>
      </c>
      <c r="J18" s="120">
        <f t="shared" si="0"/>
        <v>0</v>
      </c>
      <c r="K18" s="120">
        <f t="shared" si="0"/>
        <v>0</v>
      </c>
      <c r="L18" s="120">
        <f t="shared" si="0"/>
        <v>0</v>
      </c>
      <c r="M18" s="120">
        <f t="shared" si="0"/>
        <v>0</v>
      </c>
      <c r="N18" s="120">
        <f t="shared" si="0"/>
        <v>0</v>
      </c>
      <c r="O18" s="120">
        <f t="shared" si="0"/>
        <v>3.1329374999999997</v>
      </c>
      <c r="P18" s="120">
        <f t="shared" si="0"/>
        <v>0</v>
      </c>
      <c r="Q18" s="120">
        <f t="shared" si="0"/>
        <v>3.0076199999999997</v>
      </c>
      <c r="R18" s="120">
        <f t="shared" si="0"/>
        <v>0</v>
      </c>
      <c r="S18" s="120">
        <f t="shared" si="0"/>
        <v>0.1253175</v>
      </c>
      <c r="T18" s="120">
        <f t="shared" si="0"/>
        <v>0</v>
      </c>
      <c r="U18" s="120">
        <f t="shared" si="0"/>
        <v>0</v>
      </c>
      <c r="V18" s="120">
        <f t="shared" si="0"/>
        <v>0</v>
      </c>
      <c r="W18" s="120">
        <f t="shared" si="0"/>
        <v>0</v>
      </c>
      <c r="X18" s="120">
        <f t="shared" si="0"/>
        <v>0</v>
      </c>
      <c r="Y18" s="120">
        <f t="shared" si="0"/>
        <v>0</v>
      </c>
      <c r="Z18" s="120">
        <f t="shared" si="0"/>
        <v>0</v>
      </c>
      <c r="AA18" s="120">
        <f t="shared" si="0"/>
        <v>0</v>
      </c>
      <c r="AB18" s="120">
        <f t="shared" si="0"/>
        <v>0</v>
      </c>
      <c r="AC18" s="120">
        <f t="shared" si="0"/>
        <v>0</v>
      </c>
      <c r="AD18" s="120">
        <f t="shared" si="0"/>
        <v>23.260294050000002</v>
      </c>
      <c r="AE18" s="130">
        <f t="shared" si="0"/>
        <v>5.2269524999999994</v>
      </c>
      <c r="AF18" s="130">
        <f t="shared" si="0"/>
        <v>0</v>
      </c>
      <c r="AG18" s="130">
        <f t="shared" si="0"/>
        <v>4.9780499999999996</v>
      </c>
      <c r="AH18" s="130">
        <f t="shared" si="0"/>
        <v>0</v>
      </c>
      <c r="AI18" s="130">
        <f t="shared" si="0"/>
        <v>0.24890249999999983</v>
      </c>
      <c r="AJ18" s="131">
        <f t="shared" si="0"/>
        <v>2.6316674999999998</v>
      </c>
      <c r="AK18" s="131">
        <f t="shared" si="0"/>
        <v>0</v>
      </c>
      <c r="AL18" s="131">
        <f t="shared" si="0"/>
        <v>2.5063499999999999</v>
      </c>
      <c r="AM18" s="131">
        <f t="shared" si="0"/>
        <v>0</v>
      </c>
      <c r="AN18" s="131">
        <f t="shared" si="0"/>
        <v>0.1253175</v>
      </c>
      <c r="AO18" s="131">
        <f t="shared" si="0"/>
        <v>2.5952849999999996</v>
      </c>
      <c r="AP18" s="131">
        <f t="shared" si="0"/>
        <v>0</v>
      </c>
      <c r="AQ18" s="131">
        <f t="shared" si="0"/>
        <v>2.4716999999999998</v>
      </c>
      <c r="AR18" s="131">
        <f t="shared" si="0"/>
        <v>0</v>
      </c>
      <c r="AS18" s="131">
        <f t="shared" si="0"/>
        <v>0.12358499999999983</v>
      </c>
      <c r="AT18" s="131">
        <f t="shared" si="0"/>
        <v>0</v>
      </c>
      <c r="AU18" s="131">
        <f t="shared" si="0"/>
        <v>0</v>
      </c>
      <c r="AV18" s="131">
        <f t="shared" si="0"/>
        <v>0</v>
      </c>
      <c r="AW18" s="131">
        <f t="shared" si="0"/>
        <v>0</v>
      </c>
      <c r="AX18" s="131">
        <f t="shared" si="0"/>
        <v>0</v>
      </c>
      <c r="AY18" s="131">
        <f t="shared" si="0"/>
        <v>0</v>
      </c>
      <c r="AZ18" s="152"/>
      <c r="BA18" s="131">
        <f t="shared" si="0"/>
        <v>0</v>
      </c>
      <c r="BB18" s="131">
        <f t="shared" si="0"/>
        <v>0</v>
      </c>
      <c r="BC18" s="131">
        <f t="shared" si="0"/>
        <v>0</v>
      </c>
    </row>
    <row r="19" spans="1:55" s="9" customFormat="1" ht="101.25" x14ac:dyDescent="0.15">
      <c r="A19" s="2" t="s">
        <v>167</v>
      </c>
      <c r="B19" s="3" t="s">
        <v>171</v>
      </c>
      <c r="C19" s="2" t="s">
        <v>172</v>
      </c>
      <c r="D19" s="11">
        <f>'10'!G22</f>
        <v>0</v>
      </c>
      <c r="E19" s="11">
        <f>'10'!H22</f>
        <v>0</v>
      </c>
      <c r="F19" s="11">
        <f t="shared" ref="F19:I19" si="1">K19+P19+U19+Z19</f>
        <v>0</v>
      </c>
      <c r="G19" s="11">
        <f t="shared" si="1"/>
        <v>0</v>
      </c>
      <c r="H19" s="11">
        <f t="shared" si="1"/>
        <v>0</v>
      </c>
      <c r="I19" s="11">
        <f t="shared" si="1"/>
        <v>0</v>
      </c>
      <c r="J19" s="11">
        <f>'10'!J22</f>
        <v>0</v>
      </c>
      <c r="K19" s="11"/>
      <c r="L19" s="67"/>
      <c r="M19" s="67"/>
      <c r="N19" s="67"/>
      <c r="O19" s="92">
        <f>'10'!L22</f>
        <v>0</v>
      </c>
      <c r="P19" s="67"/>
      <c r="Q19" s="67"/>
      <c r="R19" s="67"/>
      <c r="S19" s="67"/>
      <c r="T19" s="92">
        <f>'10'!N22</f>
        <v>0</v>
      </c>
      <c r="U19" s="67"/>
      <c r="V19" s="67"/>
      <c r="W19" s="67"/>
      <c r="X19" s="67"/>
      <c r="Y19" s="92">
        <f>'10'!P22</f>
        <v>0</v>
      </c>
      <c r="Z19" s="67"/>
      <c r="AA19" s="67"/>
      <c r="AB19" s="67"/>
      <c r="AC19" s="67"/>
      <c r="AD19" s="11">
        <f>'12'!H19</f>
        <v>0</v>
      </c>
      <c r="AE19" s="49">
        <f>'12'!I19</f>
        <v>0</v>
      </c>
      <c r="AF19" s="153"/>
      <c r="AG19" s="49">
        <f t="shared" ref="AG19:AI19" si="2">AL19+AQ19+AV19+BA19</f>
        <v>0</v>
      </c>
      <c r="AH19" s="49">
        <f t="shared" si="2"/>
        <v>0</v>
      </c>
      <c r="AI19" s="49">
        <f t="shared" si="2"/>
        <v>0</v>
      </c>
      <c r="AJ19" s="49">
        <f>'12'!K19</f>
        <v>0</v>
      </c>
      <c r="AK19" s="67"/>
      <c r="AL19" s="67"/>
      <c r="AM19" s="67"/>
      <c r="AN19" s="67"/>
      <c r="AO19" s="83">
        <f>'12'!M19</f>
        <v>0</v>
      </c>
      <c r="AP19" s="67"/>
      <c r="AQ19" s="67"/>
      <c r="AR19" s="67"/>
      <c r="AS19" s="67"/>
      <c r="AT19" s="83">
        <f>'12'!O19</f>
        <v>0</v>
      </c>
      <c r="AU19" s="67"/>
      <c r="AV19" s="67"/>
      <c r="AW19" s="67"/>
      <c r="AX19" s="67"/>
      <c r="AY19" s="83">
        <f>'12'!Q19</f>
        <v>0</v>
      </c>
      <c r="AZ19" s="151">
        <v>3.3333333315788138E-9</v>
      </c>
      <c r="BA19" s="67"/>
      <c r="BB19" s="67"/>
      <c r="BC19" s="67"/>
    </row>
    <row r="20" spans="1:55" s="9" customFormat="1" ht="168.75" x14ac:dyDescent="0.15">
      <c r="A20" s="2" t="s">
        <v>168</v>
      </c>
      <c r="B20" s="3" t="s">
        <v>844</v>
      </c>
      <c r="C20" s="2" t="s">
        <v>173</v>
      </c>
      <c r="D20" s="11">
        <f>'10'!G23</f>
        <v>27.690826250000001</v>
      </c>
      <c r="E20" s="11">
        <f>'10'!H23</f>
        <v>3.1329374999999997</v>
      </c>
      <c r="F20" s="11">
        <f t="shared" ref="F20:F22" si="3">K20+P20+U20+Z20</f>
        <v>0</v>
      </c>
      <c r="G20" s="11">
        <f t="shared" ref="G20:G22" si="4">L20+Q20+V20+AA20</f>
        <v>3.0076199999999997</v>
      </c>
      <c r="H20" s="11">
        <f t="shared" ref="H20:H22" si="5">M20+R20+W20+AB20</f>
        <v>0</v>
      </c>
      <c r="I20" s="11">
        <f t="shared" ref="I20:I22" si="6">N20+S20+X20+AC20</f>
        <v>0.1253175</v>
      </c>
      <c r="J20" s="11">
        <f>'10'!J23</f>
        <v>0</v>
      </c>
      <c r="K20" s="67"/>
      <c r="L20" s="67"/>
      <c r="M20" s="67"/>
      <c r="N20" s="67"/>
      <c r="O20" s="92">
        <f>'10'!L23</f>
        <v>3.1329374999999997</v>
      </c>
      <c r="P20" s="67"/>
      <c r="Q20" s="67">
        <f>AL20*1.2</f>
        <v>3.0076199999999997</v>
      </c>
      <c r="R20" s="67"/>
      <c r="S20" s="67">
        <f>AN20</f>
        <v>0.1253175</v>
      </c>
      <c r="T20" s="92">
        <f>'10'!N23</f>
        <v>0</v>
      </c>
      <c r="U20" s="67"/>
      <c r="V20" s="67"/>
      <c r="W20" s="67"/>
      <c r="X20" s="67"/>
      <c r="Y20" s="92">
        <f>'10'!P23</f>
        <v>0</v>
      </c>
      <c r="Z20" s="67"/>
      <c r="AA20" s="67"/>
      <c r="AB20" s="67"/>
      <c r="AC20" s="67"/>
      <c r="AD20" s="11">
        <f>'12'!H20</f>
        <v>23.260294050000002</v>
      </c>
      <c r="AE20" s="49">
        <f>'12'!I20</f>
        <v>5.2269524999999994</v>
      </c>
      <c r="AF20" s="49">
        <f t="shared" ref="AF20:AG22" si="7">AK20+AP20+AU20+AZ20</f>
        <v>0</v>
      </c>
      <c r="AG20" s="49">
        <f t="shared" si="7"/>
        <v>4.9780499999999996</v>
      </c>
      <c r="AH20" s="49">
        <f t="shared" ref="AH20:AH22" si="8">AM20+AR20+AW20+BB20</f>
        <v>0</v>
      </c>
      <c r="AI20" s="49">
        <f t="shared" ref="AI20:AI22" si="9">AN20+AS20+AX20+BC20</f>
        <v>0.24890249999999983</v>
      </c>
      <c r="AJ20" s="49">
        <f>'12'!K20</f>
        <v>2.6316674999999998</v>
      </c>
      <c r="AK20" s="67"/>
      <c r="AL20" s="67">
        <f>AJ20/1.05</f>
        <v>2.5063499999999999</v>
      </c>
      <c r="AM20" s="67"/>
      <c r="AN20" s="67">
        <f>AL20*0.05</f>
        <v>0.1253175</v>
      </c>
      <c r="AO20" s="67">
        <f>'12'!M20</f>
        <v>2.5952849999999996</v>
      </c>
      <c r="AP20" s="67"/>
      <c r="AQ20" s="67">
        <v>2.4716999999999998</v>
      </c>
      <c r="AR20" s="67"/>
      <c r="AS20" s="67">
        <f>AO20-AQ20</f>
        <v>0.12358499999999983</v>
      </c>
      <c r="AT20" s="49">
        <f>'12'!O20</f>
        <v>0</v>
      </c>
      <c r="AU20" s="67"/>
      <c r="AV20" s="67"/>
      <c r="AW20" s="67"/>
      <c r="AX20" s="67"/>
      <c r="AY20" s="83">
        <f>'12'!Q20</f>
        <v>0</v>
      </c>
      <c r="AZ20" s="67"/>
      <c r="BA20" s="67"/>
      <c r="BB20" s="67"/>
      <c r="BC20" s="67"/>
    </row>
    <row r="21" spans="1:55" s="9" customFormat="1" ht="78.75" x14ac:dyDescent="0.15">
      <c r="A21" s="2" t="s">
        <v>169</v>
      </c>
      <c r="B21" s="3" t="s">
        <v>174</v>
      </c>
      <c r="C21" s="2" t="s">
        <v>175</v>
      </c>
      <c r="D21" s="11">
        <f>'10'!G24</f>
        <v>0</v>
      </c>
      <c r="E21" s="11">
        <f>'10'!H24</f>
        <v>0</v>
      </c>
      <c r="F21" s="11">
        <f t="shared" si="3"/>
        <v>0</v>
      </c>
      <c r="G21" s="11">
        <f t="shared" si="4"/>
        <v>0</v>
      </c>
      <c r="H21" s="11">
        <f t="shared" si="5"/>
        <v>0</v>
      </c>
      <c r="I21" s="11">
        <f t="shared" si="6"/>
        <v>0</v>
      </c>
      <c r="J21" s="11">
        <f>'10'!J24</f>
        <v>0</v>
      </c>
      <c r="K21" s="67"/>
      <c r="L21" s="67">
        <v>0</v>
      </c>
      <c r="M21" s="67"/>
      <c r="N21" s="67"/>
      <c r="O21" s="92">
        <f>'10'!L24</f>
        <v>0</v>
      </c>
      <c r="P21" s="67"/>
      <c r="Q21" s="67"/>
      <c r="R21" s="67"/>
      <c r="S21" s="67"/>
      <c r="T21" s="92">
        <f>'10'!N24</f>
        <v>0</v>
      </c>
      <c r="U21" s="67"/>
      <c r="V21" s="67"/>
      <c r="W21" s="67"/>
      <c r="X21" s="67"/>
      <c r="Y21" s="92">
        <f>'10'!P24</f>
        <v>0</v>
      </c>
      <c r="Z21" s="67"/>
      <c r="AA21" s="67"/>
      <c r="AB21" s="67"/>
      <c r="AC21" s="67"/>
      <c r="AD21" s="11">
        <f>'12'!H21</f>
        <v>0</v>
      </c>
      <c r="AE21" s="49">
        <f>'12'!I21</f>
        <v>0</v>
      </c>
      <c r="AF21" s="49">
        <f t="shared" si="7"/>
        <v>0</v>
      </c>
      <c r="AG21" s="49">
        <f t="shared" si="7"/>
        <v>0</v>
      </c>
      <c r="AH21" s="49">
        <f t="shared" si="8"/>
        <v>0</v>
      </c>
      <c r="AI21" s="49">
        <f t="shared" si="9"/>
        <v>0</v>
      </c>
      <c r="AJ21" s="49">
        <f>'12'!K21</f>
        <v>0</v>
      </c>
      <c r="AK21" s="67"/>
      <c r="AL21" s="67"/>
      <c r="AM21" s="67"/>
      <c r="AN21" s="67"/>
      <c r="AO21" s="83">
        <f>'12'!M21</f>
        <v>0</v>
      </c>
      <c r="AP21" s="67"/>
      <c r="AQ21" s="67"/>
      <c r="AR21" s="67"/>
      <c r="AS21" s="67"/>
      <c r="AT21" s="83">
        <f>'12'!O21</f>
        <v>0</v>
      </c>
      <c r="AU21" s="67"/>
      <c r="AV21" s="67"/>
      <c r="AW21" s="67"/>
      <c r="AX21" s="67"/>
      <c r="AY21" s="83">
        <f>'12'!Q21</f>
        <v>0</v>
      </c>
      <c r="AZ21" s="67"/>
      <c r="BA21" s="67"/>
      <c r="BB21" s="67"/>
      <c r="BC21" s="67"/>
    </row>
    <row r="22" spans="1:55" s="9" customFormat="1" ht="90" x14ac:dyDescent="0.15">
      <c r="A22" s="2" t="s">
        <v>170</v>
      </c>
      <c r="B22" s="3" t="s">
        <v>176</v>
      </c>
      <c r="C22" s="2" t="s">
        <v>177</v>
      </c>
      <c r="D22" s="11">
        <f>'10'!G25</f>
        <v>0</v>
      </c>
      <c r="E22" s="11">
        <f>'10'!H25</f>
        <v>0</v>
      </c>
      <c r="F22" s="11">
        <f t="shared" si="3"/>
        <v>0</v>
      </c>
      <c r="G22" s="11">
        <f t="shared" si="4"/>
        <v>0</v>
      </c>
      <c r="H22" s="11">
        <f t="shared" si="5"/>
        <v>0</v>
      </c>
      <c r="I22" s="11">
        <f t="shared" si="6"/>
        <v>0</v>
      </c>
      <c r="J22" s="11">
        <f>'10'!J25</f>
        <v>0</v>
      </c>
      <c r="K22" s="67"/>
      <c r="L22" s="67"/>
      <c r="M22" s="67"/>
      <c r="N22" s="67"/>
      <c r="O22" s="92">
        <f>'10'!L25</f>
        <v>0</v>
      </c>
      <c r="P22" s="67"/>
      <c r="Q22" s="67"/>
      <c r="R22" s="67"/>
      <c r="S22" s="67"/>
      <c r="T22" s="92">
        <f>'10'!N25</f>
        <v>0</v>
      </c>
      <c r="U22" s="67"/>
      <c r="V22" s="67"/>
      <c r="W22" s="67"/>
      <c r="X22" s="67"/>
      <c r="Y22" s="92">
        <f>'10'!P25</f>
        <v>0</v>
      </c>
      <c r="Z22" s="67"/>
      <c r="AA22" s="67"/>
      <c r="AB22" s="67"/>
      <c r="AC22" s="67"/>
      <c r="AD22" s="11">
        <f>'12'!H22</f>
        <v>0</v>
      </c>
      <c r="AE22" s="49">
        <f>'12'!I22</f>
        <v>0</v>
      </c>
      <c r="AF22" s="49">
        <f t="shared" si="7"/>
        <v>0</v>
      </c>
      <c r="AG22" s="49">
        <f t="shared" si="7"/>
        <v>0</v>
      </c>
      <c r="AH22" s="49">
        <f t="shared" si="8"/>
        <v>0</v>
      </c>
      <c r="AI22" s="49">
        <f t="shared" si="9"/>
        <v>0</v>
      </c>
      <c r="AJ22" s="49">
        <f>'12'!K22</f>
        <v>0</v>
      </c>
      <c r="AK22" s="67"/>
      <c r="AL22" s="67"/>
      <c r="AM22" s="67"/>
      <c r="AN22" s="67"/>
      <c r="AO22" s="83">
        <f>'12'!M22</f>
        <v>0</v>
      </c>
      <c r="AP22" s="67"/>
      <c r="AQ22" s="67"/>
      <c r="AR22" s="67"/>
      <c r="AS22" s="67"/>
      <c r="AT22" s="83">
        <f>'12'!O22</f>
        <v>0</v>
      </c>
      <c r="AU22" s="67"/>
      <c r="AV22" s="67"/>
      <c r="AW22" s="67"/>
      <c r="AX22" s="67"/>
      <c r="AY22" s="83">
        <f>'12'!Q22</f>
        <v>0</v>
      </c>
      <c r="AZ22" s="67"/>
      <c r="BA22" s="67"/>
      <c r="BB22" s="67"/>
      <c r="BC22" s="67"/>
    </row>
    <row r="24" spans="1:55" x14ac:dyDescent="0.25">
      <c r="AO24" s="105"/>
      <c r="AT24" s="104"/>
    </row>
  </sheetData>
  <autoFilter ref="A17:BD22"/>
  <mergeCells count="30">
    <mergeCell ref="T15:X15"/>
    <mergeCell ref="AD15:AD16"/>
    <mergeCell ref="Y12:AM12"/>
    <mergeCell ref="AO15:AS15"/>
    <mergeCell ref="AT15:AX15"/>
    <mergeCell ref="D13:AC13"/>
    <mergeCell ref="W7:AK7"/>
    <mergeCell ref="Z9:AA9"/>
    <mergeCell ref="A3:BC3"/>
    <mergeCell ref="V4:W4"/>
    <mergeCell ref="X4:Y4"/>
    <mergeCell ref="Z4:AA4"/>
    <mergeCell ref="W6:AK6"/>
    <mergeCell ref="BA9:BB9"/>
    <mergeCell ref="BA2:BC2"/>
    <mergeCell ref="A13:A16"/>
    <mergeCell ref="B13:B16"/>
    <mergeCell ref="C13:C16"/>
    <mergeCell ref="AE14:BC14"/>
    <mergeCell ref="D15:D16"/>
    <mergeCell ref="E15:I15"/>
    <mergeCell ref="J15:N15"/>
    <mergeCell ref="O15:S15"/>
    <mergeCell ref="AD13:BC13"/>
    <mergeCell ref="E14:AC14"/>
    <mergeCell ref="Y15:AC15"/>
    <mergeCell ref="AE15:AI15"/>
    <mergeCell ref="Y11:AO11"/>
    <mergeCell ref="AJ15:AN15"/>
    <mergeCell ref="AY15:BC15"/>
  </mergeCells>
  <pageMargins left="0.39370078740157483" right="0.39370078740157483" top="0.78740157480314965" bottom="0.39370078740157483" header="0.19685039370078741" footer="0.19685039370078741"/>
  <pageSetup paperSize="8" scale="9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A463"/>
  <sheetViews>
    <sheetView showZeros="0" topLeftCell="A249" zoomScale="70" zoomScaleNormal="70" workbookViewId="0">
      <selection activeCell="G377" sqref="G377"/>
    </sheetView>
  </sheetViews>
  <sheetFormatPr defaultColWidth="10.28515625" defaultRowHeight="15.75" x14ac:dyDescent="0.25"/>
  <cols>
    <col min="1" max="1" width="10.140625" style="207" customWidth="1"/>
    <col min="2" max="2" width="85.7109375" style="208" customWidth="1"/>
    <col min="3" max="3" width="17.7109375" style="209" customWidth="1"/>
    <col min="4" max="8" width="17.7109375" style="157" customWidth="1"/>
    <col min="9" max="10" width="11.28515625" style="157" bestFit="1" customWidth="1"/>
    <col min="11" max="11" width="14.42578125" style="157" customWidth="1"/>
    <col min="12" max="16384" width="10.28515625" style="157"/>
  </cols>
  <sheetData>
    <row r="1" spans="1:14" x14ac:dyDescent="0.25">
      <c r="A1" s="8"/>
      <c r="B1" s="8"/>
      <c r="C1" s="8"/>
      <c r="D1" s="8"/>
      <c r="E1" s="8"/>
      <c r="F1" s="142" t="s">
        <v>162</v>
      </c>
      <c r="G1" s="155"/>
      <c r="H1" s="156"/>
      <c r="I1" s="8"/>
      <c r="J1" s="8"/>
      <c r="N1" s="158"/>
    </row>
    <row r="2" spans="1:14" x14ac:dyDescent="0.25">
      <c r="A2" s="8"/>
      <c r="B2" s="8"/>
      <c r="C2" s="8"/>
      <c r="D2" s="8"/>
      <c r="E2" s="8"/>
      <c r="F2" s="142" t="s">
        <v>179</v>
      </c>
      <c r="G2" s="155"/>
      <c r="H2" s="156"/>
      <c r="I2" s="8"/>
      <c r="J2" s="8"/>
      <c r="N2" s="158"/>
    </row>
    <row r="3" spans="1:14" x14ac:dyDescent="0.25">
      <c r="A3" s="8"/>
      <c r="B3" s="8"/>
      <c r="C3" s="8"/>
      <c r="D3" s="8"/>
      <c r="E3" s="8"/>
      <c r="F3" s="142" t="s">
        <v>180</v>
      </c>
      <c r="G3" s="155"/>
      <c r="H3" s="156"/>
      <c r="I3" s="8"/>
      <c r="J3" s="8"/>
      <c r="N3" s="158"/>
    </row>
    <row r="4" spans="1:14" x14ac:dyDescent="0.25">
      <c r="A4" s="8"/>
      <c r="B4" s="8"/>
      <c r="C4" s="8"/>
      <c r="D4" s="8"/>
      <c r="E4" s="8"/>
      <c r="F4" s="142" t="s">
        <v>181</v>
      </c>
      <c r="G4" s="155"/>
      <c r="H4" s="156"/>
      <c r="I4" s="8"/>
      <c r="J4" s="8"/>
      <c r="N4" s="158"/>
    </row>
    <row r="5" spans="1:14" x14ac:dyDescent="0.25">
      <c r="A5" s="8"/>
      <c r="B5" s="8"/>
      <c r="C5" s="8"/>
      <c r="D5" s="8"/>
      <c r="E5" s="8"/>
      <c r="F5" s="159" t="s">
        <v>163</v>
      </c>
      <c r="G5" s="159"/>
      <c r="H5" s="156"/>
      <c r="I5" s="8"/>
      <c r="J5" s="8"/>
      <c r="N5" s="158"/>
    </row>
    <row r="6" spans="1:14" x14ac:dyDescent="0.25">
      <c r="A6" s="8"/>
      <c r="B6" s="8"/>
      <c r="C6" s="8"/>
      <c r="D6" s="8"/>
      <c r="E6" s="8"/>
      <c r="F6" s="142" t="s">
        <v>164</v>
      </c>
      <c r="G6" s="155"/>
      <c r="H6" s="156"/>
      <c r="I6" s="8"/>
      <c r="J6" s="8"/>
      <c r="N6" s="158"/>
    </row>
    <row r="7" spans="1:14" x14ac:dyDescent="0.25">
      <c r="A7" s="8"/>
      <c r="B7" s="8"/>
      <c r="C7" s="8"/>
      <c r="D7" s="8"/>
      <c r="E7" s="8"/>
      <c r="F7" s="160" t="s">
        <v>165</v>
      </c>
      <c r="G7" s="155"/>
      <c r="H7" s="156"/>
      <c r="I7" s="8"/>
      <c r="J7" s="8"/>
      <c r="N7" s="158"/>
    </row>
    <row r="8" spans="1:14" x14ac:dyDescent="0.25">
      <c r="A8" s="8"/>
      <c r="B8" s="8"/>
      <c r="C8" s="8"/>
      <c r="D8" s="8"/>
      <c r="E8" s="8"/>
      <c r="F8" s="155"/>
      <c r="G8" s="155"/>
      <c r="H8" s="155"/>
      <c r="I8" s="8"/>
      <c r="J8" s="8"/>
      <c r="N8" s="158"/>
    </row>
    <row r="9" spans="1:14" x14ac:dyDescent="0.25">
      <c r="A9" s="109"/>
      <c r="B9" s="109"/>
      <c r="C9" s="109"/>
      <c r="D9" s="109"/>
      <c r="E9" s="109"/>
      <c r="F9" s="155" t="s">
        <v>183</v>
      </c>
      <c r="G9" s="161"/>
      <c r="H9" s="155"/>
      <c r="J9" s="109"/>
      <c r="N9" s="109"/>
    </row>
    <row r="10" spans="1:14" ht="30" customHeight="1" x14ac:dyDescent="0.25">
      <c r="A10" s="109"/>
      <c r="B10" s="109"/>
      <c r="C10" s="109"/>
      <c r="D10" s="109"/>
      <c r="E10" s="109"/>
      <c r="F10" s="572" t="s">
        <v>11</v>
      </c>
      <c r="G10" s="572"/>
      <c r="H10" s="572"/>
      <c r="J10" s="109"/>
      <c r="N10" s="109"/>
    </row>
    <row r="11" spans="1:14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158"/>
    </row>
    <row r="12" spans="1:14" x14ac:dyDescent="0.25">
      <c r="A12" s="573" t="s">
        <v>184</v>
      </c>
      <c r="B12" s="573"/>
      <c r="C12" s="573"/>
      <c r="D12" s="573"/>
      <c r="E12" s="573"/>
      <c r="F12" s="573"/>
      <c r="G12" s="573"/>
      <c r="H12" s="573"/>
      <c r="I12" s="162"/>
      <c r="J12" s="162"/>
      <c r="K12" s="162"/>
      <c r="L12" s="162"/>
      <c r="M12" s="162"/>
      <c r="N12" s="158"/>
    </row>
    <row r="13" spans="1:14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19"/>
      <c r="M13" s="19"/>
      <c r="N13" s="8"/>
    </row>
    <row r="14" spans="1:14" ht="15.75" customHeight="1" x14ac:dyDescent="0.25">
      <c r="A14" s="574" t="s">
        <v>185</v>
      </c>
      <c r="B14" s="574"/>
      <c r="C14" s="571" t="s">
        <v>178</v>
      </c>
      <c r="D14" s="571"/>
      <c r="E14" s="571"/>
      <c r="F14" s="571"/>
      <c r="G14" s="571"/>
      <c r="H14" s="571"/>
      <c r="J14" s="163"/>
      <c r="K14" s="163"/>
      <c r="L14" s="19"/>
      <c r="M14" s="19"/>
      <c r="N14" s="109"/>
    </row>
    <row r="15" spans="1:14" x14ac:dyDescent="0.25">
      <c r="A15" s="154"/>
      <c r="B15" s="154"/>
      <c r="C15" s="575" t="s">
        <v>13</v>
      </c>
      <c r="D15" s="575"/>
      <c r="E15" s="575"/>
      <c r="F15" s="575"/>
      <c r="G15" s="575"/>
      <c r="H15" s="575"/>
      <c r="J15" s="154"/>
      <c r="K15" s="154"/>
      <c r="L15" s="19"/>
      <c r="M15" s="19"/>
      <c r="N15" s="154"/>
    </row>
    <row r="16" spans="1:14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19"/>
      <c r="M16" s="19"/>
      <c r="N16" s="8"/>
    </row>
    <row r="17" spans="1:27" ht="15.75" customHeight="1" x14ac:dyDescent="0.25">
      <c r="A17" s="163"/>
      <c r="B17" s="164" t="s">
        <v>186</v>
      </c>
      <c r="C17" s="571" t="s">
        <v>178</v>
      </c>
      <c r="D17" s="571"/>
      <c r="E17" s="571"/>
      <c r="F17" s="571"/>
      <c r="G17" s="571"/>
      <c r="H17" s="165"/>
      <c r="I17" s="165"/>
      <c r="J17" s="165"/>
      <c r="K17" s="165"/>
      <c r="L17" s="165"/>
      <c r="M17" s="165"/>
      <c r="N17" s="165"/>
      <c r="O17" s="165"/>
      <c r="P17" s="165"/>
      <c r="Q17" s="165"/>
      <c r="R17" s="165"/>
      <c r="S17" s="165"/>
      <c r="T17" s="165"/>
      <c r="U17" s="165"/>
      <c r="V17" s="165"/>
      <c r="W17" s="165"/>
      <c r="X17" s="165"/>
      <c r="Y17" s="165"/>
      <c r="Z17" s="165"/>
      <c r="AA17" s="165"/>
    </row>
    <row r="18" spans="1:27" x14ac:dyDescent="0.25">
      <c r="A18" s="8"/>
      <c r="B18" s="8"/>
      <c r="C18" s="8"/>
      <c r="D18" s="8"/>
      <c r="E18" s="8"/>
      <c r="F18" s="8"/>
      <c r="G18" s="8"/>
      <c r="H18" s="8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5"/>
      <c r="AA18" s="165"/>
    </row>
    <row r="19" spans="1:27" s="167" customFormat="1" x14ac:dyDescent="0.25">
      <c r="A19" s="163"/>
      <c r="B19" s="163"/>
      <c r="C19" s="163"/>
      <c r="D19" s="164" t="s">
        <v>187</v>
      </c>
      <c r="E19" s="166" t="s">
        <v>847</v>
      </c>
      <c r="F19" s="163" t="s">
        <v>15</v>
      </c>
      <c r="G19" s="165"/>
      <c r="H19" s="165"/>
      <c r="I19" s="165"/>
      <c r="J19" s="165"/>
      <c r="K19" s="165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  <c r="AA19" s="165"/>
    </row>
    <row r="20" spans="1:27" s="167" customFormat="1" x14ac:dyDescent="0.25">
      <c r="A20" s="8"/>
      <c r="B20" s="8"/>
      <c r="C20" s="8"/>
      <c r="D20" s="8"/>
      <c r="E20" s="8"/>
      <c r="F20" s="8"/>
      <c r="G20" s="165"/>
      <c r="H20" s="165"/>
      <c r="I20" s="165"/>
      <c r="J20" s="165"/>
      <c r="K20" s="165"/>
      <c r="L20" s="165"/>
      <c r="M20" s="165"/>
      <c r="N20" s="165"/>
      <c r="O20" s="165"/>
      <c r="P20" s="165"/>
      <c r="Q20" s="165"/>
      <c r="R20" s="165"/>
      <c r="S20" s="165"/>
      <c r="T20" s="165"/>
      <c r="U20" s="165"/>
      <c r="V20" s="165"/>
      <c r="W20" s="165"/>
      <c r="X20" s="165"/>
      <c r="Y20" s="165"/>
      <c r="Z20" s="165"/>
      <c r="AA20" s="165"/>
    </row>
    <row r="21" spans="1:27" s="167" customFormat="1" ht="15.75" customHeight="1" x14ac:dyDescent="0.25">
      <c r="A21" s="163" t="s">
        <v>188</v>
      </c>
      <c r="B21" s="163"/>
      <c r="C21" s="163"/>
      <c r="D21" s="163"/>
      <c r="E21" s="163"/>
      <c r="F21" s="163"/>
      <c r="G21" s="165"/>
      <c r="H21" s="165"/>
      <c r="I21" s="165"/>
      <c r="J21" s="165"/>
      <c r="K21" s="165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  <c r="AA21" s="165"/>
    </row>
    <row r="22" spans="1:27" s="167" customFormat="1" ht="15.75" customHeight="1" x14ac:dyDescent="0.25">
      <c r="A22" s="168" t="s">
        <v>17</v>
      </c>
      <c r="B22" s="154"/>
      <c r="C22" s="558" t="str">
        <f>'10'!H11</f>
        <v>приказом ДЖККиЭ ХМАО-Югры №42-Пр-1 от 06.10.2022</v>
      </c>
      <c r="D22" s="558"/>
      <c r="E22" s="558"/>
      <c r="F22" s="558"/>
      <c r="G22" s="558"/>
      <c r="H22" s="558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</row>
    <row r="23" spans="1:27" s="167" customFormat="1" ht="16.5" thickBot="1" x14ac:dyDescent="0.3">
      <c r="A23" s="8"/>
      <c r="B23" s="8"/>
      <c r="C23" s="8"/>
      <c r="D23" s="8"/>
      <c r="E23" s="8"/>
      <c r="F23" s="158"/>
      <c r="G23" s="158"/>
      <c r="H23" s="158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</row>
    <row r="24" spans="1:27" s="167" customFormat="1" ht="45.75" customHeight="1" x14ac:dyDescent="0.25">
      <c r="A24" s="559" t="s">
        <v>189</v>
      </c>
      <c r="B24" s="561" t="s">
        <v>190</v>
      </c>
      <c r="C24" s="563" t="s">
        <v>191</v>
      </c>
      <c r="D24" s="565" t="s">
        <v>856</v>
      </c>
      <c r="E24" s="566"/>
      <c r="F24" s="567" t="s">
        <v>192</v>
      </c>
      <c r="G24" s="568"/>
      <c r="H24" s="569" t="s">
        <v>193</v>
      </c>
      <c r="I24" s="165"/>
      <c r="J24" s="165"/>
      <c r="K24" s="165"/>
      <c r="L24" s="165"/>
      <c r="M24" s="165"/>
      <c r="N24" s="165"/>
      <c r="O24" s="165"/>
      <c r="P24" s="165"/>
      <c r="Q24" s="165"/>
      <c r="R24" s="165"/>
      <c r="S24" s="165"/>
      <c r="T24" s="165"/>
      <c r="U24" s="165"/>
      <c r="V24" s="165"/>
      <c r="W24" s="165"/>
      <c r="X24" s="165"/>
      <c r="Y24" s="165"/>
      <c r="Z24" s="165"/>
      <c r="AA24" s="165"/>
    </row>
    <row r="25" spans="1:27" s="167" customFormat="1" ht="45.75" customHeight="1" thickBot="1" x14ac:dyDescent="0.3">
      <c r="A25" s="560"/>
      <c r="B25" s="562"/>
      <c r="C25" s="564"/>
      <c r="D25" s="169" t="s">
        <v>0</v>
      </c>
      <c r="E25" s="373" t="s">
        <v>5</v>
      </c>
      <c r="F25" s="374" t="s">
        <v>194</v>
      </c>
      <c r="G25" s="374" t="s">
        <v>195</v>
      </c>
      <c r="H25" s="570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65"/>
      <c r="Y25" s="165"/>
      <c r="Z25" s="165"/>
      <c r="AA25" s="165"/>
    </row>
    <row r="26" spans="1:27" s="167" customFormat="1" ht="21.75" customHeight="1" thickBot="1" x14ac:dyDescent="0.3">
      <c r="A26" s="170">
        <v>1</v>
      </c>
      <c r="B26" s="171">
        <v>2</v>
      </c>
      <c r="C26" s="172">
        <v>3</v>
      </c>
      <c r="D26" s="173">
        <v>4</v>
      </c>
      <c r="E26" s="174">
        <v>5</v>
      </c>
      <c r="F26" s="174">
        <v>6</v>
      </c>
      <c r="G26" s="174">
        <v>7</v>
      </c>
      <c r="H26" s="175">
        <v>8</v>
      </c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65"/>
      <c r="Y26" s="165"/>
      <c r="Z26" s="165"/>
      <c r="AA26" s="165"/>
    </row>
    <row r="27" spans="1:27" s="176" customFormat="1" ht="16.5" thickBot="1" x14ac:dyDescent="0.3">
      <c r="A27" s="355" t="s">
        <v>196</v>
      </c>
      <c r="B27" s="356"/>
      <c r="C27" s="356"/>
      <c r="D27" s="356"/>
      <c r="E27" s="356"/>
      <c r="F27" s="356"/>
      <c r="G27" s="356"/>
      <c r="H27" s="357"/>
      <c r="I27" s="165"/>
      <c r="J27" s="165"/>
      <c r="K27" s="165"/>
      <c r="L27" s="165"/>
      <c r="M27" s="165"/>
      <c r="N27" s="165"/>
      <c r="O27" s="165"/>
      <c r="P27" s="165"/>
      <c r="Q27" s="165"/>
      <c r="R27" s="165"/>
      <c r="S27" s="165"/>
      <c r="T27" s="165"/>
      <c r="U27" s="165"/>
      <c r="V27" s="165"/>
      <c r="W27" s="165"/>
      <c r="X27" s="165"/>
      <c r="Y27" s="165"/>
      <c r="Z27" s="165"/>
      <c r="AA27" s="165"/>
    </row>
    <row r="28" spans="1:27" s="176" customFormat="1" x14ac:dyDescent="0.25">
      <c r="A28" s="288" t="s">
        <v>182</v>
      </c>
      <c r="B28" s="177" t="s">
        <v>197</v>
      </c>
      <c r="C28" s="289" t="s">
        <v>198</v>
      </c>
      <c r="D28" s="394">
        <v>3394.8786375000004</v>
      </c>
      <c r="E28" s="395">
        <v>1883.3863353999998</v>
      </c>
      <c r="F28" s="395">
        <f t="shared" ref="F28:F91" si="0">E28-D28</f>
        <v>-1511.4923021000006</v>
      </c>
      <c r="G28" s="396">
        <f>IF(D28=0,0,(F28/D28)*100)</f>
        <v>-44.522719763940323</v>
      </c>
      <c r="H28" s="246"/>
      <c r="I28" s="165"/>
      <c r="J28" s="389"/>
      <c r="K28" s="165"/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</row>
    <row r="29" spans="1:27" s="176" customFormat="1" hidden="1" x14ac:dyDescent="0.25">
      <c r="A29" s="290" t="s">
        <v>199</v>
      </c>
      <c r="B29" s="178" t="s">
        <v>200</v>
      </c>
      <c r="C29" s="301" t="s">
        <v>198</v>
      </c>
      <c r="D29" s="397">
        <v>0</v>
      </c>
      <c r="E29" s="398">
        <v>0</v>
      </c>
      <c r="F29" s="398">
        <f t="shared" si="0"/>
        <v>0</v>
      </c>
      <c r="G29" s="399" t="s">
        <v>846</v>
      </c>
      <c r="H29" s="248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  <c r="AA29" s="165"/>
    </row>
    <row r="30" spans="1:27" s="176" customFormat="1" ht="31.5" hidden="1" x14ac:dyDescent="0.25">
      <c r="A30" s="290" t="s">
        <v>201</v>
      </c>
      <c r="B30" s="179" t="s">
        <v>202</v>
      </c>
      <c r="C30" s="301" t="s">
        <v>198</v>
      </c>
      <c r="D30" s="397"/>
      <c r="E30" s="398"/>
      <c r="F30" s="398">
        <f t="shared" si="0"/>
        <v>0</v>
      </c>
      <c r="G30" s="399" t="s">
        <v>846</v>
      </c>
      <c r="H30" s="248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  <c r="AA30" s="165"/>
    </row>
    <row r="31" spans="1:27" s="176" customFormat="1" ht="31.5" hidden="1" x14ac:dyDescent="0.25">
      <c r="A31" s="290" t="s">
        <v>203</v>
      </c>
      <c r="B31" s="179" t="s">
        <v>204</v>
      </c>
      <c r="C31" s="301" t="s">
        <v>198</v>
      </c>
      <c r="D31" s="397"/>
      <c r="E31" s="398"/>
      <c r="F31" s="398">
        <f t="shared" si="0"/>
        <v>0</v>
      </c>
      <c r="G31" s="399" t="s">
        <v>846</v>
      </c>
      <c r="H31" s="248"/>
      <c r="I31" s="165"/>
      <c r="J31" s="165"/>
      <c r="K31" s="165"/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  <c r="AA31" s="165"/>
    </row>
    <row r="32" spans="1:27" s="176" customFormat="1" ht="31.5" hidden="1" x14ac:dyDescent="0.25">
      <c r="A32" s="290" t="s">
        <v>205</v>
      </c>
      <c r="B32" s="179" t="s">
        <v>206</v>
      </c>
      <c r="C32" s="301" t="s">
        <v>198</v>
      </c>
      <c r="D32" s="397"/>
      <c r="E32" s="398"/>
      <c r="F32" s="398">
        <f t="shared" si="0"/>
        <v>0</v>
      </c>
      <c r="G32" s="399" t="s">
        <v>846</v>
      </c>
      <c r="H32" s="248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  <c r="AA32" s="165"/>
    </row>
    <row r="33" spans="1:27" s="176" customFormat="1" hidden="1" x14ac:dyDescent="0.25">
      <c r="A33" s="290" t="s">
        <v>207</v>
      </c>
      <c r="B33" s="178" t="s">
        <v>208</v>
      </c>
      <c r="C33" s="301" t="s">
        <v>198</v>
      </c>
      <c r="D33" s="397"/>
      <c r="E33" s="398"/>
      <c r="F33" s="398">
        <f t="shared" si="0"/>
        <v>0</v>
      </c>
      <c r="G33" s="399" t="s">
        <v>846</v>
      </c>
      <c r="H33" s="248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  <c r="AA33" s="165"/>
    </row>
    <row r="34" spans="1:27" s="176" customFormat="1" hidden="1" x14ac:dyDescent="0.25">
      <c r="A34" s="290" t="s">
        <v>209</v>
      </c>
      <c r="B34" s="178" t="s">
        <v>210</v>
      </c>
      <c r="C34" s="301" t="s">
        <v>198</v>
      </c>
      <c r="D34" s="397"/>
      <c r="E34" s="398"/>
      <c r="F34" s="398">
        <f t="shared" si="0"/>
        <v>0</v>
      </c>
      <c r="G34" s="399" t="s">
        <v>846</v>
      </c>
      <c r="H34" s="248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Y34" s="165"/>
      <c r="Z34" s="165"/>
      <c r="AA34" s="165"/>
    </row>
    <row r="35" spans="1:27" s="176" customFormat="1" hidden="1" x14ac:dyDescent="0.25">
      <c r="A35" s="290" t="s">
        <v>211</v>
      </c>
      <c r="B35" s="178" t="s">
        <v>212</v>
      </c>
      <c r="C35" s="301" t="s">
        <v>198</v>
      </c>
      <c r="D35" s="397"/>
      <c r="E35" s="398"/>
      <c r="F35" s="398">
        <f t="shared" si="0"/>
        <v>0</v>
      </c>
      <c r="G35" s="399" t="s">
        <v>846</v>
      </c>
      <c r="H35" s="248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65"/>
      <c r="Y35" s="165"/>
      <c r="Z35" s="165"/>
      <c r="AA35" s="165"/>
    </row>
    <row r="36" spans="1:27" s="176" customFormat="1" hidden="1" x14ac:dyDescent="0.25">
      <c r="A36" s="290" t="s">
        <v>213</v>
      </c>
      <c r="B36" s="178" t="s">
        <v>214</v>
      </c>
      <c r="C36" s="301" t="s">
        <v>198</v>
      </c>
      <c r="D36" s="397"/>
      <c r="E36" s="398"/>
      <c r="F36" s="398">
        <f t="shared" si="0"/>
        <v>0</v>
      </c>
      <c r="G36" s="399" t="s">
        <v>846</v>
      </c>
      <c r="H36" s="248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65"/>
      <c r="Y36" s="165"/>
      <c r="Z36" s="165"/>
      <c r="AA36" s="165"/>
    </row>
    <row r="37" spans="1:27" s="176" customFormat="1" x14ac:dyDescent="0.25">
      <c r="A37" s="290" t="s">
        <v>215</v>
      </c>
      <c r="B37" s="178" t="s">
        <v>216</v>
      </c>
      <c r="C37" s="301" t="s">
        <v>198</v>
      </c>
      <c r="D37" s="397">
        <v>3373.5441600000004</v>
      </c>
      <c r="E37" s="398">
        <v>1883.3863353999998</v>
      </c>
      <c r="F37" s="398">
        <f t="shared" si="0"/>
        <v>-1490.1578246000006</v>
      </c>
      <c r="G37" s="399">
        <f t="shared" ref="G37:G100" si="1">IF(D37=0,0,(F37/D37)*100)</f>
        <v>-44.171878414065297</v>
      </c>
      <c r="H37" s="248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</row>
    <row r="38" spans="1:27" s="176" customFormat="1" hidden="1" x14ac:dyDescent="0.25">
      <c r="A38" s="290" t="s">
        <v>217</v>
      </c>
      <c r="B38" s="178" t="s">
        <v>218</v>
      </c>
      <c r="C38" s="301" t="s">
        <v>198</v>
      </c>
      <c r="D38" s="397"/>
      <c r="E38" s="398"/>
      <c r="F38" s="398">
        <f t="shared" si="0"/>
        <v>0</v>
      </c>
      <c r="G38" s="399">
        <f t="shared" si="1"/>
        <v>0</v>
      </c>
      <c r="H38" s="248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5"/>
      <c r="T38" s="165"/>
      <c r="U38" s="165"/>
      <c r="V38" s="165"/>
      <c r="W38" s="165"/>
      <c r="X38" s="165"/>
      <c r="Y38" s="165"/>
      <c r="Z38" s="165"/>
      <c r="AA38" s="165"/>
    </row>
    <row r="39" spans="1:27" s="176" customFormat="1" ht="31.5" hidden="1" x14ac:dyDescent="0.25">
      <c r="A39" s="290" t="s">
        <v>219</v>
      </c>
      <c r="B39" s="179" t="s">
        <v>220</v>
      </c>
      <c r="C39" s="301" t="s">
        <v>198</v>
      </c>
      <c r="D39" s="397">
        <v>0</v>
      </c>
      <c r="E39" s="398">
        <v>0</v>
      </c>
      <c r="F39" s="398">
        <f t="shared" si="0"/>
        <v>0</v>
      </c>
      <c r="G39" s="399">
        <f t="shared" si="1"/>
        <v>0</v>
      </c>
      <c r="H39" s="248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65"/>
      <c r="Y39" s="165"/>
      <c r="Z39" s="165"/>
      <c r="AA39" s="165"/>
    </row>
    <row r="40" spans="1:27" s="176" customFormat="1" hidden="1" x14ac:dyDescent="0.25">
      <c r="A40" s="290" t="s">
        <v>221</v>
      </c>
      <c r="B40" s="180" t="s">
        <v>222</v>
      </c>
      <c r="C40" s="301" t="s">
        <v>198</v>
      </c>
      <c r="D40" s="397"/>
      <c r="E40" s="398"/>
      <c r="F40" s="398">
        <f t="shared" si="0"/>
        <v>0</v>
      </c>
      <c r="G40" s="399">
        <f t="shared" si="1"/>
        <v>0</v>
      </c>
      <c r="H40" s="248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</row>
    <row r="41" spans="1:27" s="176" customFormat="1" hidden="1" x14ac:dyDescent="0.25">
      <c r="A41" s="290" t="s">
        <v>223</v>
      </c>
      <c r="B41" s="180" t="s">
        <v>224</v>
      </c>
      <c r="C41" s="301" t="s">
        <v>198</v>
      </c>
      <c r="D41" s="397"/>
      <c r="E41" s="398"/>
      <c r="F41" s="398">
        <f t="shared" si="0"/>
        <v>0</v>
      </c>
      <c r="G41" s="399">
        <f t="shared" si="1"/>
        <v>0</v>
      </c>
      <c r="H41" s="248"/>
      <c r="I41" s="165"/>
      <c r="J41" s="165"/>
      <c r="K41" s="165"/>
      <c r="L41" s="165"/>
      <c r="M41" s="165"/>
      <c r="N41" s="165"/>
      <c r="O41" s="165"/>
      <c r="P41" s="165"/>
      <c r="Q41" s="165"/>
      <c r="R41" s="165"/>
      <c r="S41" s="165"/>
      <c r="T41" s="165"/>
      <c r="U41" s="165"/>
      <c r="V41" s="165"/>
      <c r="W41" s="165"/>
      <c r="X41" s="165"/>
      <c r="Y41" s="165"/>
      <c r="Z41" s="165"/>
      <c r="AA41" s="165"/>
    </row>
    <row r="42" spans="1:27" s="176" customFormat="1" ht="16.5" thickBot="1" x14ac:dyDescent="0.3">
      <c r="A42" s="290" t="s">
        <v>225</v>
      </c>
      <c r="B42" s="178" t="s">
        <v>226</v>
      </c>
      <c r="C42" s="304" t="s">
        <v>198</v>
      </c>
      <c r="D42" s="400">
        <v>21.334477499999998</v>
      </c>
      <c r="E42" s="401"/>
      <c r="F42" s="401">
        <f t="shared" si="0"/>
        <v>-21.334477499999998</v>
      </c>
      <c r="G42" s="402">
        <f t="shared" si="1"/>
        <v>-100</v>
      </c>
      <c r="H42" s="271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65"/>
      <c r="Y42" s="165"/>
      <c r="Z42" s="165"/>
      <c r="AA42" s="165"/>
    </row>
    <row r="43" spans="1:27" s="176" customFormat="1" ht="31.5" x14ac:dyDescent="0.25">
      <c r="A43" s="291" t="s">
        <v>227</v>
      </c>
      <c r="B43" s="177" t="s">
        <v>228</v>
      </c>
      <c r="C43" s="289" t="s">
        <v>198</v>
      </c>
      <c r="D43" s="394">
        <v>3113.0748334102441</v>
      </c>
      <c r="E43" s="395">
        <v>1674.9246867142699</v>
      </c>
      <c r="F43" s="395">
        <f t="shared" si="0"/>
        <v>-1438.1501466959742</v>
      </c>
      <c r="G43" s="396">
        <f t="shared" si="1"/>
        <v>-46.197095272539293</v>
      </c>
      <c r="H43" s="246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  <c r="AA43" s="165"/>
    </row>
    <row r="44" spans="1:27" s="176" customFormat="1" hidden="1" x14ac:dyDescent="0.25">
      <c r="A44" s="290" t="s">
        <v>229</v>
      </c>
      <c r="B44" s="178" t="s">
        <v>200</v>
      </c>
      <c r="C44" s="301" t="s">
        <v>198</v>
      </c>
      <c r="D44" s="397">
        <v>0</v>
      </c>
      <c r="E44" s="398">
        <v>0</v>
      </c>
      <c r="F44" s="398">
        <f t="shared" si="0"/>
        <v>0</v>
      </c>
      <c r="G44" s="399">
        <f t="shared" si="1"/>
        <v>0</v>
      </c>
      <c r="H44" s="248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  <c r="AA44" s="165"/>
    </row>
    <row r="45" spans="1:27" s="176" customFormat="1" ht="31.5" hidden="1" x14ac:dyDescent="0.25">
      <c r="A45" s="290" t="s">
        <v>230</v>
      </c>
      <c r="B45" s="181" t="s">
        <v>202</v>
      </c>
      <c r="C45" s="301" t="s">
        <v>198</v>
      </c>
      <c r="D45" s="397"/>
      <c r="E45" s="398"/>
      <c r="F45" s="398">
        <f t="shared" si="0"/>
        <v>0</v>
      </c>
      <c r="G45" s="399">
        <f t="shared" si="1"/>
        <v>0</v>
      </c>
      <c r="H45" s="248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</row>
    <row r="46" spans="1:27" s="176" customFormat="1" ht="31.5" hidden="1" x14ac:dyDescent="0.25">
      <c r="A46" s="290" t="s">
        <v>231</v>
      </c>
      <c r="B46" s="181" t="s">
        <v>204</v>
      </c>
      <c r="C46" s="301" t="s">
        <v>198</v>
      </c>
      <c r="D46" s="397"/>
      <c r="E46" s="398"/>
      <c r="F46" s="398">
        <f t="shared" si="0"/>
        <v>0</v>
      </c>
      <c r="G46" s="399">
        <f t="shared" si="1"/>
        <v>0</v>
      </c>
      <c r="H46" s="248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  <c r="AA46" s="165"/>
    </row>
    <row r="47" spans="1:27" s="176" customFormat="1" ht="31.5" hidden="1" x14ac:dyDescent="0.25">
      <c r="A47" s="290" t="s">
        <v>232</v>
      </c>
      <c r="B47" s="181" t="s">
        <v>206</v>
      </c>
      <c r="C47" s="301" t="s">
        <v>198</v>
      </c>
      <c r="D47" s="397"/>
      <c r="E47" s="398"/>
      <c r="F47" s="398">
        <f t="shared" si="0"/>
        <v>0</v>
      </c>
      <c r="G47" s="399">
        <f t="shared" si="1"/>
        <v>0</v>
      </c>
      <c r="H47" s="248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</row>
    <row r="48" spans="1:27" s="176" customFormat="1" hidden="1" x14ac:dyDescent="0.25">
      <c r="A48" s="290" t="s">
        <v>233</v>
      </c>
      <c r="B48" s="178" t="s">
        <v>208</v>
      </c>
      <c r="C48" s="301" t="s">
        <v>198</v>
      </c>
      <c r="D48" s="397"/>
      <c r="E48" s="398"/>
      <c r="F48" s="398">
        <f t="shared" si="0"/>
        <v>0</v>
      </c>
      <c r="G48" s="399">
        <f t="shared" si="1"/>
        <v>0</v>
      </c>
      <c r="H48" s="248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  <c r="AA48" s="165"/>
    </row>
    <row r="49" spans="1:27" s="176" customFormat="1" hidden="1" x14ac:dyDescent="0.25">
      <c r="A49" s="290" t="s">
        <v>234</v>
      </c>
      <c r="B49" s="178" t="s">
        <v>210</v>
      </c>
      <c r="C49" s="301" t="s">
        <v>198</v>
      </c>
      <c r="D49" s="397"/>
      <c r="E49" s="398"/>
      <c r="F49" s="398">
        <f t="shared" si="0"/>
        <v>0</v>
      </c>
      <c r="G49" s="399">
        <f t="shared" si="1"/>
        <v>0</v>
      </c>
      <c r="H49" s="248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  <c r="AA49" s="165"/>
    </row>
    <row r="50" spans="1:27" s="176" customFormat="1" hidden="1" x14ac:dyDescent="0.25">
      <c r="A50" s="290" t="s">
        <v>235</v>
      </c>
      <c r="B50" s="178" t="s">
        <v>212</v>
      </c>
      <c r="C50" s="301" t="s">
        <v>198</v>
      </c>
      <c r="D50" s="397"/>
      <c r="E50" s="398"/>
      <c r="F50" s="398">
        <f t="shared" si="0"/>
        <v>0</v>
      </c>
      <c r="G50" s="399">
        <f t="shared" si="1"/>
        <v>0</v>
      </c>
      <c r="H50" s="248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</row>
    <row r="51" spans="1:27" s="176" customFormat="1" hidden="1" x14ac:dyDescent="0.25">
      <c r="A51" s="290" t="s">
        <v>236</v>
      </c>
      <c r="B51" s="178" t="s">
        <v>214</v>
      </c>
      <c r="C51" s="301" t="s">
        <v>198</v>
      </c>
      <c r="D51" s="397"/>
      <c r="E51" s="398"/>
      <c r="F51" s="398">
        <f t="shared" si="0"/>
        <v>0</v>
      </c>
      <c r="G51" s="399">
        <f t="shared" si="1"/>
        <v>0</v>
      </c>
      <c r="H51" s="248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  <c r="AA51" s="165"/>
    </row>
    <row r="52" spans="1:27" s="176" customFormat="1" x14ac:dyDescent="0.25">
      <c r="A52" s="290" t="s">
        <v>237</v>
      </c>
      <c r="B52" s="178" t="s">
        <v>216</v>
      </c>
      <c r="C52" s="301" t="s">
        <v>198</v>
      </c>
      <c r="D52" s="397">
        <v>3095.9662384102439</v>
      </c>
      <c r="E52" s="398">
        <v>1674.9246867142699</v>
      </c>
      <c r="F52" s="398">
        <f t="shared" si="0"/>
        <v>-1421.041551695974</v>
      </c>
      <c r="G52" s="399">
        <f t="shared" si="1"/>
        <v>-45.899775458328918</v>
      </c>
      <c r="H52" s="248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</row>
    <row r="53" spans="1:27" s="176" customFormat="1" hidden="1" x14ac:dyDescent="0.25">
      <c r="A53" s="290" t="s">
        <v>238</v>
      </c>
      <c r="B53" s="178" t="s">
        <v>218</v>
      </c>
      <c r="C53" s="301" t="s">
        <v>198</v>
      </c>
      <c r="D53" s="397"/>
      <c r="E53" s="398"/>
      <c r="F53" s="398">
        <f t="shared" si="0"/>
        <v>0</v>
      </c>
      <c r="G53" s="399">
        <f t="shared" si="1"/>
        <v>0</v>
      </c>
      <c r="H53" s="248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</row>
    <row r="54" spans="1:27" s="176" customFormat="1" ht="31.5" hidden="1" x14ac:dyDescent="0.25">
      <c r="A54" s="290" t="s">
        <v>239</v>
      </c>
      <c r="B54" s="179" t="s">
        <v>220</v>
      </c>
      <c r="C54" s="301" t="s">
        <v>198</v>
      </c>
      <c r="D54" s="397">
        <v>0</v>
      </c>
      <c r="E54" s="398">
        <v>0</v>
      </c>
      <c r="F54" s="398">
        <f t="shared" si="0"/>
        <v>0</v>
      </c>
      <c r="G54" s="399">
        <f t="shared" si="1"/>
        <v>0</v>
      </c>
      <c r="H54" s="248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  <c r="AA54" s="165"/>
    </row>
    <row r="55" spans="1:27" s="176" customFormat="1" hidden="1" x14ac:dyDescent="0.25">
      <c r="A55" s="290" t="s">
        <v>240</v>
      </c>
      <c r="B55" s="181" t="s">
        <v>222</v>
      </c>
      <c r="C55" s="301" t="s">
        <v>198</v>
      </c>
      <c r="D55" s="397"/>
      <c r="E55" s="398"/>
      <c r="F55" s="398">
        <f t="shared" si="0"/>
        <v>0</v>
      </c>
      <c r="G55" s="399">
        <f t="shared" si="1"/>
        <v>0</v>
      </c>
      <c r="H55" s="248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  <c r="AA55" s="165"/>
    </row>
    <row r="56" spans="1:27" s="176" customFormat="1" hidden="1" x14ac:dyDescent="0.25">
      <c r="A56" s="290" t="s">
        <v>241</v>
      </c>
      <c r="B56" s="181" t="s">
        <v>224</v>
      </c>
      <c r="C56" s="301" t="s">
        <v>198</v>
      </c>
      <c r="D56" s="397"/>
      <c r="E56" s="398"/>
      <c r="F56" s="398">
        <f t="shared" si="0"/>
        <v>0</v>
      </c>
      <c r="G56" s="399">
        <f t="shared" si="1"/>
        <v>0</v>
      </c>
      <c r="H56" s="248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  <c r="AA56" s="165"/>
    </row>
    <row r="57" spans="1:27" s="176" customFormat="1" x14ac:dyDescent="0.25">
      <c r="A57" s="290" t="s">
        <v>242</v>
      </c>
      <c r="B57" s="178" t="s">
        <v>226</v>
      </c>
      <c r="C57" s="301" t="s">
        <v>198</v>
      </c>
      <c r="D57" s="397">
        <v>17.108595000000001</v>
      </c>
      <c r="E57" s="398"/>
      <c r="F57" s="398">
        <f t="shared" si="0"/>
        <v>-17.108595000000001</v>
      </c>
      <c r="G57" s="399">
        <f t="shared" si="1"/>
        <v>-100</v>
      </c>
      <c r="H57" s="248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  <c r="AA57" s="165"/>
    </row>
    <row r="58" spans="1:27" s="176" customFormat="1" x14ac:dyDescent="0.25">
      <c r="A58" s="291" t="s">
        <v>243</v>
      </c>
      <c r="B58" s="182" t="s">
        <v>244</v>
      </c>
      <c r="C58" s="302" t="s">
        <v>198</v>
      </c>
      <c r="D58" s="403">
        <v>1609.7133714000004</v>
      </c>
      <c r="E58" s="404">
        <v>856.77705242000002</v>
      </c>
      <c r="F58" s="404">
        <f t="shared" si="0"/>
        <v>-752.93631898000035</v>
      </c>
      <c r="G58" s="405">
        <f t="shared" si="1"/>
        <v>-46.774558275872202</v>
      </c>
      <c r="H58" s="250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  <c r="AA58" s="165"/>
    </row>
    <row r="59" spans="1:27" s="176" customFormat="1" hidden="1" x14ac:dyDescent="0.25">
      <c r="A59" s="290" t="s">
        <v>230</v>
      </c>
      <c r="B59" s="181" t="s">
        <v>245</v>
      </c>
      <c r="C59" s="301" t="s">
        <v>198</v>
      </c>
      <c r="D59" s="397"/>
      <c r="E59" s="398"/>
      <c r="F59" s="398">
        <f t="shared" si="0"/>
        <v>0</v>
      </c>
      <c r="G59" s="399">
        <f t="shared" si="1"/>
        <v>0</v>
      </c>
      <c r="H59" s="248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  <c r="AA59" s="165"/>
    </row>
    <row r="60" spans="1:27" s="176" customFormat="1" x14ac:dyDescent="0.25">
      <c r="A60" s="290" t="s">
        <v>231</v>
      </c>
      <c r="B60" s="180" t="s">
        <v>246</v>
      </c>
      <c r="C60" s="301" t="s">
        <v>198</v>
      </c>
      <c r="D60" s="397">
        <v>1607.0228564000004</v>
      </c>
      <c r="E60" s="398">
        <v>855.59830598999997</v>
      </c>
      <c r="F60" s="398">
        <f t="shared" si="0"/>
        <v>-751.42455041000039</v>
      </c>
      <c r="G60" s="399">
        <f t="shared" si="1"/>
        <v>-46.75879670394464</v>
      </c>
      <c r="H60" s="248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  <c r="AA60" s="165"/>
    </row>
    <row r="61" spans="1:27" s="176" customFormat="1" x14ac:dyDescent="0.25">
      <c r="A61" s="290" t="s">
        <v>247</v>
      </c>
      <c r="B61" s="183" t="s">
        <v>248</v>
      </c>
      <c r="C61" s="301" t="s">
        <v>198</v>
      </c>
      <c r="D61" s="406">
        <v>1607.0228564000004</v>
      </c>
      <c r="E61" s="398">
        <v>855.59830598999997</v>
      </c>
      <c r="F61" s="398">
        <f t="shared" si="0"/>
        <v>-751.42455041000039</v>
      </c>
      <c r="G61" s="399">
        <f t="shared" si="1"/>
        <v>-46.75879670394464</v>
      </c>
      <c r="H61" s="248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  <c r="AA61" s="165"/>
    </row>
    <row r="62" spans="1:27" s="176" customFormat="1" ht="31.5" hidden="1" x14ac:dyDescent="0.25">
      <c r="A62" s="290" t="s">
        <v>249</v>
      </c>
      <c r="B62" s="184" t="s">
        <v>250</v>
      </c>
      <c r="C62" s="301" t="s">
        <v>198</v>
      </c>
      <c r="D62" s="397"/>
      <c r="E62" s="398"/>
      <c r="F62" s="398">
        <f t="shared" si="0"/>
        <v>0</v>
      </c>
      <c r="G62" s="399">
        <f t="shared" si="1"/>
        <v>0</v>
      </c>
      <c r="H62" s="248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  <c r="AA62" s="165"/>
    </row>
    <row r="63" spans="1:27" s="176" customFormat="1" x14ac:dyDescent="0.25">
      <c r="A63" s="290" t="s">
        <v>251</v>
      </c>
      <c r="B63" s="184" t="s">
        <v>252</v>
      </c>
      <c r="C63" s="301" t="s">
        <v>198</v>
      </c>
      <c r="D63" s="397">
        <v>1607.0228564000004</v>
      </c>
      <c r="E63" s="398">
        <v>855.59830598999997</v>
      </c>
      <c r="F63" s="398">
        <f t="shared" si="0"/>
        <v>-751.42455041000039</v>
      </c>
      <c r="G63" s="399">
        <f t="shared" si="1"/>
        <v>-46.75879670394464</v>
      </c>
      <c r="H63" s="248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  <c r="AA63" s="165"/>
    </row>
    <row r="64" spans="1:27" s="176" customFormat="1" hidden="1" x14ac:dyDescent="0.25">
      <c r="A64" s="290" t="s">
        <v>253</v>
      </c>
      <c r="B64" s="183" t="s">
        <v>254</v>
      </c>
      <c r="C64" s="301" t="s">
        <v>198</v>
      </c>
      <c r="D64" s="400"/>
      <c r="E64" s="401"/>
      <c r="F64" s="401">
        <f t="shared" si="0"/>
        <v>0</v>
      </c>
      <c r="G64" s="402">
        <f t="shared" si="1"/>
        <v>0</v>
      </c>
      <c r="H64" s="271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  <c r="AA64" s="165"/>
    </row>
    <row r="65" spans="1:27" s="176" customFormat="1" x14ac:dyDescent="0.25">
      <c r="A65" s="290" t="s">
        <v>232</v>
      </c>
      <c r="B65" s="180" t="s">
        <v>255</v>
      </c>
      <c r="C65" s="301" t="s">
        <v>198</v>
      </c>
      <c r="D65" s="397">
        <v>2.6905150000000004</v>
      </c>
      <c r="E65" s="398">
        <v>0.31004723000000006</v>
      </c>
      <c r="F65" s="398">
        <f t="shared" si="0"/>
        <v>-2.3804677700000005</v>
      </c>
      <c r="G65" s="399">
        <f t="shared" si="1"/>
        <v>-88.476286881879503</v>
      </c>
      <c r="H65" s="251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  <c r="AA65" s="165"/>
    </row>
    <row r="66" spans="1:27" s="176" customFormat="1" x14ac:dyDescent="0.25">
      <c r="A66" s="290" t="s">
        <v>256</v>
      </c>
      <c r="B66" s="180" t="s">
        <v>257</v>
      </c>
      <c r="C66" s="301" t="s">
        <v>198</v>
      </c>
      <c r="D66" s="407"/>
      <c r="E66" s="408">
        <v>0.8686992</v>
      </c>
      <c r="F66" s="408">
        <f t="shared" si="0"/>
        <v>0.8686992</v>
      </c>
      <c r="G66" s="409">
        <f t="shared" si="1"/>
        <v>0</v>
      </c>
      <c r="H66" s="252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</row>
    <row r="67" spans="1:27" s="176" customFormat="1" x14ac:dyDescent="0.25">
      <c r="A67" s="291" t="s">
        <v>258</v>
      </c>
      <c r="B67" s="182" t="s">
        <v>259</v>
      </c>
      <c r="C67" s="302" t="s">
        <v>198</v>
      </c>
      <c r="D67" s="403">
        <v>1412.6238591000001</v>
      </c>
      <c r="E67" s="404">
        <v>723.59765471999992</v>
      </c>
      <c r="F67" s="404">
        <f t="shared" si="0"/>
        <v>-689.02620438000019</v>
      </c>
      <c r="G67" s="405">
        <f t="shared" si="1"/>
        <v>-48.776339146571345</v>
      </c>
      <c r="H67" s="250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  <c r="AA67" s="165"/>
    </row>
    <row r="68" spans="1:27" s="176" customFormat="1" ht="31.5" hidden="1" x14ac:dyDescent="0.25">
      <c r="A68" s="290" t="s">
        <v>260</v>
      </c>
      <c r="B68" s="181" t="s">
        <v>261</v>
      </c>
      <c r="C68" s="301" t="s">
        <v>198</v>
      </c>
      <c r="D68" s="397"/>
      <c r="E68" s="398"/>
      <c r="F68" s="398">
        <f t="shared" si="0"/>
        <v>0</v>
      </c>
      <c r="G68" s="399">
        <f t="shared" si="1"/>
        <v>0</v>
      </c>
      <c r="H68" s="248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  <c r="AA68" s="165"/>
    </row>
    <row r="69" spans="1:27" s="176" customFormat="1" ht="31.5" x14ac:dyDescent="0.25">
      <c r="A69" s="290" t="s">
        <v>262</v>
      </c>
      <c r="B69" s="181" t="s">
        <v>263</v>
      </c>
      <c r="C69" s="301" t="s">
        <v>198</v>
      </c>
      <c r="D69" s="397">
        <v>1386.7990516000002</v>
      </c>
      <c r="E69" s="398">
        <v>715.26700000999995</v>
      </c>
      <c r="F69" s="398">
        <f t="shared" si="0"/>
        <v>-671.53205159000026</v>
      </c>
      <c r="G69" s="399">
        <f t="shared" si="1"/>
        <v>-48.423169226661173</v>
      </c>
      <c r="H69" s="248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  <c r="AA69" s="165"/>
    </row>
    <row r="70" spans="1:27" s="176" customFormat="1" hidden="1" x14ac:dyDescent="0.25">
      <c r="A70" s="290" t="s">
        <v>264</v>
      </c>
      <c r="B70" s="180" t="s">
        <v>265</v>
      </c>
      <c r="C70" s="301" t="s">
        <v>198</v>
      </c>
      <c r="D70" s="397"/>
      <c r="E70" s="398">
        <v>0</v>
      </c>
      <c r="F70" s="398">
        <f t="shared" si="0"/>
        <v>0</v>
      </c>
      <c r="G70" s="399">
        <f t="shared" si="1"/>
        <v>0</v>
      </c>
      <c r="H70" s="248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  <c r="AA70" s="165"/>
    </row>
    <row r="71" spans="1:27" s="176" customFormat="1" x14ac:dyDescent="0.25">
      <c r="A71" s="290" t="s">
        <v>266</v>
      </c>
      <c r="B71" s="180" t="s">
        <v>267</v>
      </c>
      <c r="C71" s="301" t="s">
        <v>198</v>
      </c>
      <c r="D71" s="400">
        <v>4.4155125000000002</v>
      </c>
      <c r="E71" s="401">
        <v>1.84393505</v>
      </c>
      <c r="F71" s="401">
        <f t="shared" si="0"/>
        <v>-2.5715774500000004</v>
      </c>
      <c r="G71" s="402">
        <f t="shared" si="1"/>
        <v>-58.239614314306664</v>
      </c>
      <c r="H71" s="271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  <c r="AA71" s="165"/>
    </row>
    <row r="72" spans="1:27" s="176" customFormat="1" x14ac:dyDescent="0.25">
      <c r="A72" s="290" t="s">
        <v>268</v>
      </c>
      <c r="B72" s="180" t="s">
        <v>269</v>
      </c>
      <c r="C72" s="301" t="s">
        <v>198</v>
      </c>
      <c r="D72" s="410">
        <v>21.409295</v>
      </c>
      <c r="E72" s="411">
        <v>6.4867196600000003</v>
      </c>
      <c r="F72" s="411">
        <f t="shared" si="0"/>
        <v>-14.92257534</v>
      </c>
      <c r="G72" s="412">
        <f t="shared" si="1"/>
        <v>-69.701385963433168</v>
      </c>
      <c r="H72" s="253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</row>
    <row r="73" spans="1:27" s="176" customFormat="1" x14ac:dyDescent="0.25">
      <c r="A73" s="291" t="s">
        <v>270</v>
      </c>
      <c r="B73" s="182" t="s">
        <v>271</v>
      </c>
      <c r="C73" s="302" t="s">
        <v>198</v>
      </c>
      <c r="D73" s="403">
        <v>139.19172750000004</v>
      </c>
      <c r="E73" s="404">
        <v>59.975464220000006</v>
      </c>
      <c r="F73" s="404">
        <f t="shared" si="0"/>
        <v>-79.216263280000035</v>
      </c>
      <c r="G73" s="405">
        <f t="shared" si="1"/>
        <v>-56.911617308578919</v>
      </c>
      <c r="H73" s="254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  <c r="AA73" s="165"/>
    </row>
    <row r="74" spans="1:27" s="176" customFormat="1" x14ac:dyDescent="0.25">
      <c r="A74" s="291" t="s">
        <v>272</v>
      </c>
      <c r="B74" s="182" t="s">
        <v>273</v>
      </c>
      <c r="C74" s="302" t="s">
        <v>198</v>
      </c>
      <c r="D74" s="413">
        <v>6.1067475</v>
      </c>
      <c r="E74" s="414">
        <v>7.8696671699999996</v>
      </c>
      <c r="F74" s="414">
        <f t="shared" si="0"/>
        <v>1.7629196699999996</v>
      </c>
      <c r="G74" s="415">
        <f t="shared" si="1"/>
        <v>28.868389760670464</v>
      </c>
      <c r="H74" s="25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</row>
    <row r="75" spans="1:27" s="176" customFormat="1" x14ac:dyDescent="0.25">
      <c r="A75" s="291" t="s">
        <v>274</v>
      </c>
      <c r="B75" s="182" t="s">
        <v>275</v>
      </c>
      <c r="C75" s="302" t="s">
        <v>198</v>
      </c>
      <c r="D75" s="416">
        <v>0.55020000000000002</v>
      </c>
      <c r="E75" s="417">
        <v>0.15112200000000001</v>
      </c>
      <c r="F75" s="417">
        <f t="shared" si="0"/>
        <v>-0.39907800000000004</v>
      </c>
      <c r="G75" s="418">
        <f t="shared" si="1"/>
        <v>-72.533260632497274</v>
      </c>
      <c r="H75" s="256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  <c r="AA75" s="165"/>
    </row>
    <row r="76" spans="1:27" s="176" customFormat="1" hidden="1" x14ac:dyDescent="0.25">
      <c r="A76" s="290" t="s">
        <v>276</v>
      </c>
      <c r="B76" s="180" t="s">
        <v>277</v>
      </c>
      <c r="C76" s="301" t="s">
        <v>198</v>
      </c>
      <c r="D76" s="397">
        <v>0</v>
      </c>
      <c r="E76" s="398">
        <v>0.15112200000000001</v>
      </c>
      <c r="F76" s="398">
        <f t="shared" si="0"/>
        <v>0.15112200000000001</v>
      </c>
      <c r="G76" s="399">
        <f t="shared" si="1"/>
        <v>0</v>
      </c>
      <c r="H76" s="251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</row>
    <row r="77" spans="1:27" s="176" customFormat="1" x14ac:dyDescent="0.25">
      <c r="A77" s="290" t="s">
        <v>278</v>
      </c>
      <c r="B77" s="180" t="s">
        <v>279</v>
      </c>
      <c r="C77" s="301" t="s">
        <v>198</v>
      </c>
      <c r="D77" s="397">
        <v>0.55020000000000002</v>
      </c>
      <c r="E77" s="398">
        <v>0</v>
      </c>
      <c r="F77" s="398">
        <f t="shared" si="0"/>
        <v>-0.55020000000000002</v>
      </c>
      <c r="G77" s="399">
        <f t="shared" si="1"/>
        <v>-100</v>
      </c>
      <c r="H77" s="251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  <c r="AA77" s="165"/>
    </row>
    <row r="78" spans="1:27" s="176" customFormat="1" x14ac:dyDescent="0.25">
      <c r="A78" s="291" t="s">
        <v>280</v>
      </c>
      <c r="B78" s="182" t="s">
        <v>281</v>
      </c>
      <c r="C78" s="302" t="s">
        <v>198</v>
      </c>
      <c r="D78" s="416">
        <v>55.676250000000003</v>
      </c>
      <c r="E78" s="417">
        <v>26.553726184270065</v>
      </c>
      <c r="F78" s="417">
        <f t="shared" si="0"/>
        <v>-29.122523815729938</v>
      </c>
      <c r="G78" s="418">
        <f t="shared" si="1"/>
        <v>-52.30690611477953</v>
      </c>
      <c r="H78" s="256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</row>
    <row r="79" spans="1:27" s="176" customFormat="1" x14ac:dyDescent="0.25">
      <c r="A79" s="290" t="s">
        <v>282</v>
      </c>
      <c r="B79" s="180" t="s">
        <v>283</v>
      </c>
      <c r="C79" s="301" t="s">
        <v>198</v>
      </c>
      <c r="D79" s="410">
        <v>33.843442500000002</v>
      </c>
      <c r="E79" s="411">
        <v>24.101162489999993</v>
      </c>
      <c r="F79" s="411">
        <f t="shared" si="0"/>
        <v>-9.7422800100000089</v>
      </c>
      <c r="G79" s="412">
        <f t="shared" si="1"/>
        <v>-28.786315133278801</v>
      </c>
      <c r="H79" s="253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  <c r="AA79" s="165"/>
    </row>
    <row r="80" spans="1:27" s="176" customFormat="1" ht="15.75" customHeight="1" x14ac:dyDescent="0.25">
      <c r="A80" s="290" t="s">
        <v>284</v>
      </c>
      <c r="B80" s="180" t="s">
        <v>285</v>
      </c>
      <c r="C80" s="301" t="s">
        <v>198</v>
      </c>
      <c r="D80" s="397">
        <v>16.624597500000004</v>
      </c>
      <c r="E80" s="398">
        <v>2.4525636942700717</v>
      </c>
      <c r="F80" s="398">
        <f t="shared" si="0"/>
        <v>-14.172033805729932</v>
      </c>
      <c r="G80" s="399">
        <f t="shared" si="1"/>
        <v>-85.247380008628355</v>
      </c>
      <c r="H80" s="251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  <c r="AA80" s="165"/>
    </row>
    <row r="81" spans="1:27" s="176" customFormat="1" ht="16.5" thickBot="1" x14ac:dyDescent="0.3">
      <c r="A81" s="303" t="s">
        <v>286</v>
      </c>
      <c r="B81" s="375" t="s">
        <v>287</v>
      </c>
      <c r="C81" s="304" t="s">
        <v>198</v>
      </c>
      <c r="D81" s="400">
        <v>5.2082100000000002</v>
      </c>
      <c r="E81" s="401">
        <v>0</v>
      </c>
      <c r="F81" s="401">
        <f t="shared" si="0"/>
        <v>-5.2082100000000002</v>
      </c>
      <c r="G81" s="402">
        <f t="shared" si="1"/>
        <v>-100</v>
      </c>
      <c r="H81" s="376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  <c r="AA81" s="165"/>
    </row>
    <row r="82" spans="1:27" s="176" customFormat="1" x14ac:dyDescent="0.25">
      <c r="A82" s="288" t="s">
        <v>288</v>
      </c>
      <c r="B82" s="185" t="s">
        <v>289</v>
      </c>
      <c r="C82" s="289" t="s">
        <v>198</v>
      </c>
      <c r="D82" s="394">
        <v>0.58432500000000009</v>
      </c>
      <c r="E82" s="395">
        <v>0</v>
      </c>
      <c r="F82" s="395">
        <f t="shared" si="0"/>
        <v>-0.58432500000000009</v>
      </c>
      <c r="G82" s="396">
        <f t="shared" si="1"/>
        <v>-100</v>
      </c>
      <c r="H82" s="246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  <c r="AA82" s="165"/>
    </row>
    <row r="83" spans="1:27" s="176" customFormat="1" ht="16.5" thickBot="1" x14ac:dyDescent="0.3">
      <c r="A83" s="290" t="s">
        <v>290</v>
      </c>
      <c r="B83" s="180" t="s">
        <v>291</v>
      </c>
      <c r="C83" s="301" t="s">
        <v>198</v>
      </c>
      <c r="D83" s="397">
        <v>0.58432500000000009</v>
      </c>
      <c r="E83" s="398">
        <v>0</v>
      </c>
      <c r="F83" s="398">
        <f t="shared" si="0"/>
        <v>-0.58432500000000009</v>
      </c>
      <c r="G83" s="399">
        <f t="shared" si="1"/>
        <v>-100</v>
      </c>
      <c r="H83" s="251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  <c r="AA83" s="165"/>
    </row>
    <row r="84" spans="1:27" s="176" customFormat="1" ht="16.5" hidden="1" thickBot="1" x14ac:dyDescent="0.3">
      <c r="A84" s="290" t="s">
        <v>292</v>
      </c>
      <c r="B84" s="180" t="s">
        <v>293</v>
      </c>
      <c r="C84" s="301" t="s">
        <v>198</v>
      </c>
      <c r="D84" s="407"/>
      <c r="E84" s="408"/>
      <c r="F84" s="408">
        <f t="shared" si="0"/>
        <v>0</v>
      </c>
      <c r="G84" s="409">
        <f t="shared" si="1"/>
        <v>0</v>
      </c>
      <c r="H84" s="252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  <c r="AA84" s="165"/>
    </row>
    <row r="85" spans="1:27" s="176" customFormat="1" ht="16.5" hidden="1" thickBot="1" x14ac:dyDescent="0.3">
      <c r="A85" s="292" t="s">
        <v>294</v>
      </c>
      <c r="B85" s="186" t="s">
        <v>295</v>
      </c>
      <c r="C85" s="293" t="s">
        <v>198</v>
      </c>
      <c r="D85" s="419"/>
      <c r="E85" s="420"/>
      <c r="F85" s="420">
        <f t="shared" si="0"/>
        <v>0</v>
      </c>
      <c r="G85" s="421">
        <f t="shared" si="1"/>
        <v>0</v>
      </c>
      <c r="H85" s="259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</row>
    <row r="86" spans="1:27" s="176" customFormat="1" x14ac:dyDescent="0.25">
      <c r="A86" s="294" t="s">
        <v>296</v>
      </c>
      <c r="B86" s="177" t="s">
        <v>297</v>
      </c>
      <c r="C86" s="295" t="s">
        <v>198</v>
      </c>
      <c r="D86" s="422">
        <v>281.80380408975645</v>
      </c>
      <c r="E86" s="423">
        <v>208.46164868572987</v>
      </c>
      <c r="F86" s="423">
        <f t="shared" si="0"/>
        <v>-73.342155404026585</v>
      </c>
      <c r="G86" s="424">
        <f t="shared" si="1"/>
        <v>-26.025963574525274</v>
      </c>
      <c r="H86" s="260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  <c r="AA86" s="165"/>
    </row>
    <row r="87" spans="1:27" s="176" customFormat="1" hidden="1" x14ac:dyDescent="0.25">
      <c r="A87" s="290" t="s">
        <v>298</v>
      </c>
      <c r="B87" s="178" t="s">
        <v>200</v>
      </c>
      <c r="C87" s="301" t="s">
        <v>198</v>
      </c>
      <c r="D87" s="397">
        <v>0</v>
      </c>
      <c r="E87" s="398">
        <v>0</v>
      </c>
      <c r="F87" s="398">
        <f t="shared" si="0"/>
        <v>0</v>
      </c>
      <c r="G87" s="399">
        <f t="shared" si="1"/>
        <v>0</v>
      </c>
      <c r="H87" s="248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  <c r="AA87" s="165"/>
    </row>
    <row r="88" spans="1:27" s="176" customFormat="1" ht="31.5" hidden="1" x14ac:dyDescent="0.25">
      <c r="A88" s="290" t="s">
        <v>299</v>
      </c>
      <c r="B88" s="181" t="s">
        <v>202</v>
      </c>
      <c r="C88" s="301" t="s">
        <v>198</v>
      </c>
      <c r="D88" s="397"/>
      <c r="E88" s="398"/>
      <c r="F88" s="398">
        <f t="shared" si="0"/>
        <v>0</v>
      </c>
      <c r="G88" s="399">
        <f t="shared" si="1"/>
        <v>0</v>
      </c>
      <c r="H88" s="248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  <c r="AA88" s="165"/>
    </row>
    <row r="89" spans="1:27" s="176" customFormat="1" ht="31.5" hidden="1" x14ac:dyDescent="0.25">
      <c r="A89" s="290" t="s">
        <v>300</v>
      </c>
      <c r="B89" s="181" t="s">
        <v>204</v>
      </c>
      <c r="C89" s="301" t="s">
        <v>198</v>
      </c>
      <c r="D89" s="397"/>
      <c r="E89" s="398"/>
      <c r="F89" s="398">
        <f t="shared" si="0"/>
        <v>0</v>
      </c>
      <c r="G89" s="399">
        <f t="shared" si="1"/>
        <v>0</v>
      </c>
      <c r="H89" s="248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  <c r="AA89" s="165"/>
    </row>
    <row r="90" spans="1:27" s="176" customFormat="1" ht="31.5" hidden="1" x14ac:dyDescent="0.25">
      <c r="A90" s="290" t="s">
        <v>301</v>
      </c>
      <c r="B90" s="181" t="s">
        <v>206</v>
      </c>
      <c r="C90" s="301" t="s">
        <v>198</v>
      </c>
      <c r="D90" s="397"/>
      <c r="E90" s="398"/>
      <c r="F90" s="398">
        <f t="shared" si="0"/>
        <v>0</v>
      </c>
      <c r="G90" s="399">
        <f t="shared" si="1"/>
        <v>0</v>
      </c>
      <c r="H90" s="248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  <c r="AA90" s="165"/>
    </row>
    <row r="91" spans="1:27" s="176" customFormat="1" hidden="1" x14ac:dyDescent="0.25">
      <c r="A91" s="290" t="s">
        <v>302</v>
      </c>
      <c r="B91" s="178" t="s">
        <v>208</v>
      </c>
      <c r="C91" s="301" t="s">
        <v>198</v>
      </c>
      <c r="D91" s="397"/>
      <c r="E91" s="398"/>
      <c r="F91" s="398">
        <f t="shared" si="0"/>
        <v>0</v>
      </c>
      <c r="G91" s="399">
        <f t="shared" si="1"/>
        <v>0</v>
      </c>
      <c r="H91" s="248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  <c r="AA91" s="165"/>
    </row>
    <row r="92" spans="1:27" s="176" customFormat="1" hidden="1" x14ac:dyDescent="0.25">
      <c r="A92" s="290" t="s">
        <v>303</v>
      </c>
      <c r="B92" s="178" t="s">
        <v>210</v>
      </c>
      <c r="C92" s="301" t="s">
        <v>198</v>
      </c>
      <c r="D92" s="397"/>
      <c r="E92" s="398"/>
      <c r="F92" s="398">
        <f t="shared" ref="F92:F155" si="2">E92-D92</f>
        <v>0</v>
      </c>
      <c r="G92" s="399">
        <f t="shared" si="1"/>
        <v>0</v>
      </c>
      <c r="H92" s="248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  <c r="AA92" s="165"/>
    </row>
    <row r="93" spans="1:27" s="176" customFormat="1" hidden="1" x14ac:dyDescent="0.25">
      <c r="A93" s="290" t="s">
        <v>304</v>
      </c>
      <c r="B93" s="178" t="s">
        <v>212</v>
      </c>
      <c r="C93" s="301" t="s">
        <v>198</v>
      </c>
      <c r="D93" s="397"/>
      <c r="E93" s="398"/>
      <c r="F93" s="398">
        <f t="shared" si="2"/>
        <v>0</v>
      </c>
      <c r="G93" s="399">
        <f t="shared" si="1"/>
        <v>0</v>
      </c>
      <c r="H93" s="248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  <c r="AA93" s="165"/>
    </row>
    <row r="94" spans="1:27" s="176" customFormat="1" hidden="1" x14ac:dyDescent="0.25">
      <c r="A94" s="290" t="s">
        <v>305</v>
      </c>
      <c r="B94" s="178" t="s">
        <v>214</v>
      </c>
      <c r="C94" s="301" t="s">
        <v>198</v>
      </c>
      <c r="D94" s="397"/>
      <c r="E94" s="398"/>
      <c r="F94" s="398">
        <f t="shared" si="2"/>
        <v>0</v>
      </c>
      <c r="G94" s="399">
        <f t="shared" si="1"/>
        <v>0</v>
      </c>
      <c r="H94" s="248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  <c r="AA94" s="165"/>
    </row>
    <row r="95" spans="1:27" s="176" customFormat="1" x14ac:dyDescent="0.25">
      <c r="A95" s="290" t="s">
        <v>306</v>
      </c>
      <c r="B95" s="178" t="s">
        <v>216</v>
      </c>
      <c r="C95" s="301" t="s">
        <v>198</v>
      </c>
      <c r="D95" s="397">
        <v>277.57792158975644</v>
      </c>
      <c r="E95" s="398">
        <v>208.46164868572987</v>
      </c>
      <c r="F95" s="398">
        <f t="shared" si="2"/>
        <v>-69.116272904026573</v>
      </c>
      <c r="G95" s="399">
        <f t="shared" si="1"/>
        <v>-24.899773190958712</v>
      </c>
      <c r="H95" s="248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  <c r="AA95" s="165"/>
    </row>
    <row r="96" spans="1:27" s="176" customFormat="1" hidden="1" x14ac:dyDescent="0.25">
      <c r="A96" s="290" t="s">
        <v>307</v>
      </c>
      <c r="B96" s="178" t="s">
        <v>218</v>
      </c>
      <c r="C96" s="301" t="s">
        <v>198</v>
      </c>
      <c r="D96" s="397"/>
      <c r="E96" s="398"/>
      <c r="F96" s="398">
        <f t="shared" si="2"/>
        <v>0</v>
      </c>
      <c r="G96" s="399">
        <f t="shared" si="1"/>
        <v>0</v>
      </c>
      <c r="H96" s="248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  <c r="AA96" s="165"/>
    </row>
    <row r="97" spans="1:27" s="176" customFormat="1" ht="31.5" hidden="1" x14ac:dyDescent="0.25">
      <c r="A97" s="290" t="s">
        <v>308</v>
      </c>
      <c r="B97" s="179" t="s">
        <v>220</v>
      </c>
      <c r="C97" s="301" t="s">
        <v>198</v>
      </c>
      <c r="D97" s="397">
        <v>0</v>
      </c>
      <c r="E97" s="398">
        <v>0</v>
      </c>
      <c r="F97" s="398">
        <f t="shared" si="2"/>
        <v>0</v>
      </c>
      <c r="G97" s="399">
        <f t="shared" si="1"/>
        <v>0</v>
      </c>
      <c r="H97" s="248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</row>
    <row r="98" spans="1:27" s="176" customFormat="1" hidden="1" x14ac:dyDescent="0.25">
      <c r="A98" s="290" t="s">
        <v>309</v>
      </c>
      <c r="B98" s="181" t="s">
        <v>222</v>
      </c>
      <c r="C98" s="301" t="s">
        <v>198</v>
      </c>
      <c r="D98" s="397"/>
      <c r="E98" s="398"/>
      <c r="F98" s="398">
        <f t="shared" si="2"/>
        <v>0</v>
      </c>
      <c r="G98" s="399">
        <f t="shared" si="1"/>
        <v>0</v>
      </c>
      <c r="H98" s="248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  <c r="AA98" s="165"/>
    </row>
    <row r="99" spans="1:27" s="176" customFormat="1" hidden="1" x14ac:dyDescent="0.25">
      <c r="A99" s="290" t="s">
        <v>310</v>
      </c>
      <c r="B99" s="180" t="s">
        <v>224</v>
      </c>
      <c r="C99" s="301" t="s">
        <v>198</v>
      </c>
      <c r="D99" s="397"/>
      <c r="E99" s="398"/>
      <c r="F99" s="398">
        <f t="shared" si="2"/>
        <v>0</v>
      </c>
      <c r="G99" s="399">
        <f t="shared" si="1"/>
        <v>0</v>
      </c>
      <c r="H99" s="248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  <c r="AA99" s="165"/>
    </row>
    <row r="100" spans="1:27" s="176" customFormat="1" x14ac:dyDescent="0.25">
      <c r="A100" s="290" t="s">
        <v>311</v>
      </c>
      <c r="B100" s="178" t="s">
        <v>226</v>
      </c>
      <c r="C100" s="301" t="s">
        <v>198</v>
      </c>
      <c r="D100" s="397">
        <v>4.2258824999999973</v>
      </c>
      <c r="E100" s="398">
        <v>0</v>
      </c>
      <c r="F100" s="398">
        <f t="shared" si="2"/>
        <v>-4.2258824999999973</v>
      </c>
      <c r="G100" s="399">
        <f t="shared" si="1"/>
        <v>-100</v>
      </c>
      <c r="H100" s="248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  <c r="AA100" s="165"/>
    </row>
    <row r="101" spans="1:27" s="176" customFormat="1" x14ac:dyDescent="0.25">
      <c r="A101" s="291" t="s">
        <v>312</v>
      </c>
      <c r="B101" s="187" t="s">
        <v>313</v>
      </c>
      <c r="C101" s="302" t="s">
        <v>198</v>
      </c>
      <c r="D101" s="403">
        <v>-12.424867499999998</v>
      </c>
      <c r="E101" s="404">
        <v>-4.9593078852853187</v>
      </c>
      <c r="F101" s="404">
        <f t="shared" si="2"/>
        <v>7.465559614714679</v>
      </c>
      <c r="G101" s="405">
        <f t="shared" ref="G101:G164" si="3">IF(D101=0,0,(F101/D101)*100)</f>
        <v>-60.085627590915401</v>
      </c>
      <c r="H101" s="250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  <c r="AA101" s="165"/>
    </row>
    <row r="102" spans="1:27" s="176" customFormat="1" hidden="1" x14ac:dyDescent="0.25">
      <c r="A102" s="291" t="s">
        <v>314</v>
      </c>
      <c r="B102" s="188" t="s">
        <v>315</v>
      </c>
      <c r="C102" s="302" t="s">
        <v>198</v>
      </c>
      <c r="D102" s="403">
        <v>0</v>
      </c>
      <c r="E102" s="404">
        <v>0</v>
      </c>
      <c r="F102" s="404">
        <f t="shared" si="2"/>
        <v>0</v>
      </c>
      <c r="G102" s="405">
        <f t="shared" si="3"/>
        <v>0</v>
      </c>
      <c r="H102" s="250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  <c r="AA102" s="165"/>
    </row>
    <row r="103" spans="1:27" s="176" customFormat="1" hidden="1" x14ac:dyDescent="0.25">
      <c r="A103" s="290" t="s">
        <v>316</v>
      </c>
      <c r="B103" s="181" t="s">
        <v>317</v>
      </c>
      <c r="C103" s="301" t="s">
        <v>198</v>
      </c>
      <c r="D103" s="397"/>
      <c r="E103" s="398"/>
      <c r="F103" s="398">
        <f t="shared" si="2"/>
        <v>0</v>
      </c>
      <c r="G103" s="399">
        <f t="shared" si="3"/>
        <v>0</v>
      </c>
      <c r="H103" s="248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  <c r="AA103" s="165"/>
    </row>
    <row r="104" spans="1:27" s="176" customFormat="1" hidden="1" x14ac:dyDescent="0.25">
      <c r="A104" s="290" t="s">
        <v>318</v>
      </c>
      <c r="B104" s="181" t="s">
        <v>319</v>
      </c>
      <c r="C104" s="301" t="s">
        <v>198</v>
      </c>
      <c r="D104" s="397"/>
      <c r="E104" s="398"/>
      <c r="F104" s="398">
        <f t="shared" si="2"/>
        <v>0</v>
      </c>
      <c r="G104" s="399">
        <f t="shared" si="3"/>
        <v>0</v>
      </c>
      <c r="H104" s="248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  <c r="AA104" s="165"/>
    </row>
    <row r="105" spans="1:27" s="176" customFormat="1" hidden="1" x14ac:dyDescent="0.25">
      <c r="A105" s="290" t="s">
        <v>320</v>
      </c>
      <c r="B105" s="181" t="s">
        <v>321</v>
      </c>
      <c r="C105" s="301" t="s">
        <v>198</v>
      </c>
      <c r="D105" s="397">
        <v>0</v>
      </c>
      <c r="E105" s="398">
        <v>0</v>
      </c>
      <c r="F105" s="398">
        <f t="shared" si="2"/>
        <v>0</v>
      </c>
      <c r="G105" s="399">
        <f t="shared" si="3"/>
        <v>0</v>
      </c>
      <c r="H105" s="248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  <c r="AA105" s="165"/>
    </row>
    <row r="106" spans="1:27" s="176" customFormat="1" hidden="1" x14ac:dyDescent="0.25">
      <c r="A106" s="290" t="s">
        <v>322</v>
      </c>
      <c r="B106" s="183" t="s">
        <v>323</v>
      </c>
      <c r="C106" s="301" t="s">
        <v>198</v>
      </c>
      <c r="D106" s="397"/>
      <c r="E106" s="398"/>
      <c r="F106" s="398">
        <f t="shared" si="2"/>
        <v>0</v>
      </c>
      <c r="G106" s="399">
        <f t="shared" si="3"/>
        <v>0</v>
      </c>
      <c r="H106" s="248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  <c r="AA106" s="165"/>
    </row>
    <row r="107" spans="1:27" s="176" customFormat="1" hidden="1" x14ac:dyDescent="0.25">
      <c r="A107" s="290" t="s">
        <v>324</v>
      </c>
      <c r="B107" s="180" t="s">
        <v>325</v>
      </c>
      <c r="C107" s="301" t="s">
        <v>198</v>
      </c>
      <c r="D107" s="397"/>
      <c r="E107" s="398"/>
      <c r="F107" s="398">
        <f t="shared" si="2"/>
        <v>0</v>
      </c>
      <c r="G107" s="399">
        <f t="shared" si="3"/>
        <v>0</v>
      </c>
      <c r="H107" s="248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  <c r="AA107" s="165"/>
    </row>
    <row r="108" spans="1:27" s="176" customFormat="1" x14ac:dyDescent="0.25">
      <c r="A108" s="291" t="s">
        <v>326</v>
      </c>
      <c r="B108" s="182" t="s">
        <v>281</v>
      </c>
      <c r="C108" s="302" t="s">
        <v>198</v>
      </c>
      <c r="D108" s="425">
        <v>12.424867499999998</v>
      </c>
      <c r="E108" s="426">
        <v>4.9593078852853187</v>
      </c>
      <c r="F108" s="426">
        <f t="shared" si="2"/>
        <v>-7.465559614714679</v>
      </c>
      <c r="G108" s="427">
        <f t="shared" si="3"/>
        <v>-60.085627590915401</v>
      </c>
      <c r="H108" s="377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  <c r="AA108" s="165"/>
    </row>
    <row r="109" spans="1:27" s="176" customFormat="1" x14ac:dyDescent="0.25">
      <c r="A109" s="290" t="s">
        <v>327</v>
      </c>
      <c r="B109" s="180" t="s">
        <v>328</v>
      </c>
      <c r="C109" s="301" t="s">
        <v>198</v>
      </c>
      <c r="D109" s="397">
        <v>5.5</v>
      </c>
      <c r="E109" s="398">
        <v>0.92805559999999998</v>
      </c>
      <c r="F109" s="398">
        <f t="shared" si="2"/>
        <v>-4.5719443999999996</v>
      </c>
      <c r="G109" s="399">
        <f t="shared" si="3"/>
        <v>-83.126261818181817</v>
      </c>
      <c r="H109" s="251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  <c r="AA109" s="165"/>
    </row>
    <row r="110" spans="1:27" s="176" customFormat="1" x14ac:dyDescent="0.25">
      <c r="A110" s="290" t="s">
        <v>329</v>
      </c>
      <c r="B110" s="180" t="s">
        <v>330</v>
      </c>
      <c r="C110" s="301" t="s">
        <v>198</v>
      </c>
      <c r="D110" s="410">
        <v>2</v>
      </c>
      <c r="E110" s="411">
        <v>1.7948338100000001</v>
      </c>
      <c r="F110" s="411">
        <f t="shared" si="2"/>
        <v>-0.20516618999999992</v>
      </c>
      <c r="G110" s="412">
        <f t="shared" si="3"/>
        <v>-10.258309499999996</v>
      </c>
      <c r="H110" s="253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  <c r="AA110" s="165"/>
    </row>
    <row r="111" spans="1:27" s="176" customFormat="1" x14ac:dyDescent="0.25">
      <c r="A111" s="290" t="s">
        <v>331</v>
      </c>
      <c r="B111" s="180" t="s">
        <v>332</v>
      </c>
      <c r="C111" s="301" t="s">
        <v>198</v>
      </c>
      <c r="D111" s="407">
        <v>0</v>
      </c>
      <c r="E111" s="408">
        <v>0</v>
      </c>
      <c r="F111" s="408">
        <f t="shared" si="2"/>
        <v>0</v>
      </c>
      <c r="G111" s="409">
        <f t="shared" si="3"/>
        <v>0</v>
      </c>
      <c r="H111" s="252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  <c r="AA111" s="165"/>
    </row>
    <row r="112" spans="1:27" s="176" customFormat="1" x14ac:dyDescent="0.25">
      <c r="A112" s="290" t="s">
        <v>333</v>
      </c>
      <c r="B112" s="183" t="s">
        <v>334</v>
      </c>
      <c r="C112" s="301" t="s">
        <v>198</v>
      </c>
      <c r="D112" s="397">
        <v>0</v>
      </c>
      <c r="E112" s="398">
        <v>0</v>
      </c>
      <c r="F112" s="398">
        <f t="shared" si="2"/>
        <v>0</v>
      </c>
      <c r="G112" s="399">
        <f t="shared" si="3"/>
        <v>0</v>
      </c>
      <c r="H112" s="248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  <c r="AA112" s="165"/>
    </row>
    <row r="113" spans="1:27" s="176" customFormat="1" x14ac:dyDescent="0.25">
      <c r="A113" s="290" t="s">
        <v>335</v>
      </c>
      <c r="B113" s="180" t="s">
        <v>336</v>
      </c>
      <c r="C113" s="301" t="s">
        <v>198</v>
      </c>
      <c r="D113" s="397">
        <v>4.9248674999999986</v>
      </c>
      <c r="E113" s="398">
        <v>2.2364184752853187</v>
      </c>
      <c r="F113" s="398">
        <f t="shared" si="2"/>
        <v>-2.6884490247146799</v>
      </c>
      <c r="G113" s="399">
        <f t="shared" si="3"/>
        <v>-54.589266101365787</v>
      </c>
      <c r="H113" s="248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</row>
    <row r="114" spans="1:27" s="176" customFormat="1" ht="31.5" x14ac:dyDescent="0.25">
      <c r="A114" s="291" t="s">
        <v>337</v>
      </c>
      <c r="B114" s="187" t="s">
        <v>338</v>
      </c>
      <c r="C114" s="302" t="s">
        <v>198</v>
      </c>
      <c r="D114" s="403">
        <v>269.37893658975634</v>
      </c>
      <c r="E114" s="404">
        <v>203.50234080044456</v>
      </c>
      <c r="F114" s="404">
        <f t="shared" si="2"/>
        <v>-65.876595789311779</v>
      </c>
      <c r="G114" s="405">
        <f t="shared" si="3"/>
        <v>-24.454991404779665</v>
      </c>
      <c r="H114" s="250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  <c r="AA114" s="165"/>
    </row>
    <row r="115" spans="1:27" s="176" customFormat="1" ht="31.5" hidden="1" x14ac:dyDescent="0.25">
      <c r="A115" s="290" t="s">
        <v>32</v>
      </c>
      <c r="B115" s="179" t="s">
        <v>339</v>
      </c>
      <c r="C115" s="301" t="s">
        <v>198</v>
      </c>
      <c r="D115" s="397">
        <v>0</v>
      </c>
      <c r="E115" s="398">
        <v>0</v>
      </c>
      <c r="F115" s="398">
        <f t="shared" si="2"/>
        <v>0</v>
      </c>
      <c r="G115" s="399">
        <f t="shared" si="3"/>
        <v>0</v>
      </c>
      <c r="H115" s="248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  <c r="AA115" s="165"/>
    </row>
    <row r="116" spans="1:27" s="176" customFormat="1" ht="31.5" hidden="1" x14ac:dyDescent="0.25">
      <c r="A116" s="290" t="s">
        <v>44</v>
      </c>
      <c r="B116" s="181" t="s">
        <v>202</v>
      </c>
      <c r="C116" s="301" t="s">
        <v>198</v>
      </c>
      <c r="D116" s="397"/>
      <c r="E116" s="398"/>
      <c r="F116" s="398">
        <f t="shared" si="2"/>
        <v>0</v>
      </c>
      <c r="G116" s="399">
        <f t="shared" si="3"/>
        <v>0</v>
      </c>
      <c r="H116" s="248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  <c r="AA116" s="165"/>
    </row>
    <row r="117" spans="1:27" s="176" customFormat="1" ht="31.5" hidden="1" x14ac:dyDescent="0.25">
      <c r="A117" s="290" t="s">
        <v>45</v>
      </c>
      <c r="B117" s="181" t="s">
        <v>204</v>
      </c>
      <c r="C117" s="301" t="s">
        <v>198</v>
      </c>
      <c r="D117" s="397"/>
      <c r="E117" s="398"/>
      <c r="F117" s="398">
        <f t="shared" si="2"/>
        <v>0</v>
      </c>
      <c r="G117" s="399">
        <f t="shared" si="3"/>
        <v>0</v>
      </c>
      <c r="H117" s="248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</row>
    <row r="118" spans="1:27" s="176" customFormat="1" ht="31.5" hidden="1" x14ac:dyDescent="0.25">
      <c r="A118" s="290" t="s">
        <v>46</v>
      </c>
      <c r="B118" s="181" t="s">
        <v>206</v>
      </c>
      <c r="C118" s="301" t="s">
        <v>198</v>
      </c>
      <c r="D118" s="397"/>
      <c r="E118" s="398"/>
      <c r="F118" s="398">
        <f t="shared" si="2"/>
        <v>0</v>
      </c>
      <c r="G118" s="399">
        <f t="shared" si="3"/>
        <v>0</v>
      </c>
      <c r="H118" s="248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  <c r="AA118" s="165"/>
    </row>
    <row r="119" spans="1:27" s="176" customFormat="1" hidden="1" x14ac:dyDescent="0.25">
      <c r="A119" s="290" t="s">
        <v>33</v>
      </c>
      <c r="B119" s="178" t="s">
        <v>208</v>
      </c>
      <c r="C119" s="301" t="s">
        <v>198</v>
      </c>
      <c r="D119" s="397"/>
      <c r="E119" s="398"/>
      <c r="F119" s="398">
        <f t="shared" si="2"/>
        <v>0</v>
      </c>
      <c r="G119" s="399">
        <f t="shared" si="3"/>
        <v>0</v>
      </c>
      <c r="H119" s="248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  <c r="AA119" s="165"/>
    </row>
    <row r="120" spans="1:27" s="176" customFormat="1" hidden="1" x14ac:dyDescent="0.25">
      <c r="A120" s="290" t="s">
        <v>34</v>
      </c>
      <c r="B120" s="178" t="s">
        <v>210</v>
      </c>
      <c r="C120" s="301" t="s">
        <v>198</v>
      </c>
      <c r="D120" s="397"/>
      <c r="E120" s="398"/>
      <c r="F120" s="398">
        <f t="shared" si="2"/>
        <v>0</v>
      </c>
      <c r="G120" s="399">
        <f t="shared" si="3"/>
        <v>0</v>
      </c>
      <c r="H120" s="248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  <c r="AA120" s="165"/>
    </row>
    <row r="121" spans="1:27" s="176" customFormat="1" hidden="1" x14ac:dyDescent="0.25">
      <c r="A121" s="290" t="s">
        <v>35</v>
      </c>
      <c r="B121" s="178" t="s">
        <v>212</v>
      </c>
      <c r="C121" s="301" t="s">
        <v>198</v>
      </c>
      <c r="D121" s="397"/>
      <c r="E121" s="398"/>
      <c r="F121" s="398">
        <f t="shared" si="2"/>
        <v>0</v>
      </c>
      <c r="G121" s="399">
        <f t="shared" si="3"/>
        <v>0</v>
      </c>
      <c r="H121" s="248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  <c r="AA121" s="165"/>
    </row>
    <row r="122" spans="1:27" s="176" customFormat="1" hidden="1" x14ac:dyDescent="0.25">
      <c r="A122" s="290" t="s">
        <v>47</v>
      </c>
      <c r="B122" s="178" t="s">
        <v>214</v>
      </c>
      <c r="C122" s="301" t="s">
        <v>198</v>
      </c>
      <c r="D122" s="397"/>
      <c r="E122" s="398"/>
      <c r="F122" s="398">
        <f t="shared" si="2"/>
        <v>0</v>
      </c>
      <c r="G122" s="399">
        <f t="shared" si="3"/>
        <v>0</v>
      </c>
      <c r="H122" s="248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  <c r="AA122" s="165"/>
    </row>
    <row r="123" spans="1:27" s="176" customFormat="1" x14ac:dyDescent="0.25">
      <c r="A123" s="290" t="s">
        <v>48</v>
      </c>
      <c r="B123" s="178" t="s">
        <v>216</v>
      </c>
      <c r="C123" s="301" t="s">
        <v>198</v>
      </c>
      <c r="D123" s="410">
        <v>269.37893658975634</v>
      </c>
      <c r="E123" s="411">
        <v>203.50234080044456</v>
      </c>
      <c r="F123" s="411">
        <f t="shared" si="2"/>
        <v>-65.876595789311779</v>
      </c>
      <c r="G123" s="412">
        <f t="shared" si="3"/>
        <v>-24.454991404779665</v>
      </c>
      <c r="H123" s="262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  <c r="AA123" s="165"/>
    </row>
    <row r="124" spans="1:27" s="176" customFormat="1" hidden="1" x14ac:dyDescent="0.25">
      <c r="A124" s="290" t="s">
        <v>49</v>
      </c>
      <c r="B124" s="178" t="s">
        <v>218</v>
      </c>
      <c r="C124" s="301" t="s">
        <v>198</v>
      </c>
      <c r="D124" s="410"/>
      <c r="E124" s="411"/>
      <c r="F124" s="411">
        <f t="shared" si="2"/>
        <v>0</v>
      </c>
      <c r="G124" s="412">
        <f t="shared" si="3"/>
        <v>0</v>
      </c>
      <c r="H124" s="262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  <c r="AA124" s="165"/>
    </row>
    <row r="125" spans="1:27" s="176" customFormat="1" ht="31.5" hidden="1" x14ac:dyDescent="0.25">
      <c r="A125" s="290" t="s">
        <v>340</v>
      </c>
      <c r="B125" s="179" t="s">
        <v>220</v>
      </c>
      <c r="C125" s="301" t="s">
        <v>198</v>
      </c>
      <c r="D125" s="410">
        <v>0</v>
      </c>
      <c r="E125" s="411">
        <v>0</v>
      </c>
      <c r="F125" s="411">
        <f t="shared" si="2"/>
        <v>0</v>
      </c>
      <c r="G125" s="412">
        <f t="shared" si="3"/>
        <v>0</v>
      </c>
      <c r="H125" s="262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  <c r="AA125" s="165"/>
    </row>
    <row r="126" spans="1:27" s="176" customFormat="1" hidden="1" x14ac:dyDescent="0.25">
      <c r="A126" s="290" t="s">
        <v>341</v>
      </c>
      <c r="B126" s="180" t="s">
        <v>222</v>
      </c>
      <c r="C126" s="301" t="s">
        <v>198</v>
      </c>
      <c r="D126" s="410"/>
      <c r="E126" s="411"/>
      <c r="F126" s="411">
        <f t="shared" si="2"/>
        <v>0</v>
      </c>
      <c r="G126" s="412">
        <f t="shared" si="3"/>
        <v>0</v>
      </c>
      <c r="H126" s="262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  <c r="AA126" s="165"/>
    </row>
    <row r="127" spans="1:27" s="176" customFormat="1" hidden="1" x14ac:dyDescent="0.25">
      <c r="A127" s="290" t="s">
        <v>342</v>
      </c>
      <c r="B127" s="180" t="s">
        <v>224</v>
      </c>
      <c r="C127" s="301" t="s">
        <v>198</v>
      </c>
      <c r="D127" s="410"/>
      <c r="E127" s="411"/>
      <c r="F127" s="411">
        <f t="shared" si="2"/>
        <v>0</v>
      </c>
      <c r="G127" s="412">
        <f t="shared" si="3"/>
        <v>0</v>
      </c>
      <c r="H127" s="262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  <c r="AA127" s="165"/>
    </row>
    <row r="128" spans="1:27" s="176" customFormat="1" x14ac:dyDescent="0.25">
      <c r="A128" s="290" t="s">
        <v>343</v>
      </c>
      <c r="B128" s="178" t="s">
        <v>226</v>
      </c>
      <c r="C128" s="301" t="s">
        <v>198</v>
      </c>
      <c r="D128" s="410">
        <v>0</v>
      </c>
      <c r="E128" s="411"/>
      <c r="F128" s="411">
        <f t="shared" si="2"/>
        <v>0</v>
      </c>
      <c r="G128" s="412">
        <f t="shared" si="3"/>
        <v>0</v>
      </c>
      <c r="H128" s="262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  <c r="AA128" s="165"/>
    </row>
    <row r="129" spans="1:27" s="176" customFormat="1" x14ac:dyDescent="0.25">
      <c r="A129" s="291" t="s">
        <v>344</v>
      </c>
      <c r="B129" s="187" t="s">
        <v>345</v>
      </c>
      <c r="C129" s="302" t="s">
        <v>198</v>
      </c>
      <c r="D129" s="403">
        <v>42.448999999999998</v>
      </c>
      <c r="E129" s="404">
        <v>75.604416953999959</v>
      </c>
      <c r="F129" s="404">
        <f t="shared" si="2"/>
        <v>33.155416953999961</v>
      </c>
      <c r="G129" s="405">
        <f t="shared" si="3"/>
        <v>78.106473542368406</v>
      </c>
      <c r="H129" s="250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  <c r="AA129" s="165"/>
    </row>
    <row r="130" spans="1:27" s="176" customFormat="1" hidden="1" x14ac:dyDescent="0.25">
      <c r="A130" s="290" t="s">
        <v>36</v>
      </c>
      <c r="B130" s="178" t="s">
        <v>200</v>
      </c>
      <c r="C130" s="301" t="s">
        <v>198</v>
      </c>
      <c r="D130" s="397"/>
      <c r="E130" s="398"/>
      <c r="F130" s="398">
        <f t="shared" si="2"/>
        <v>0</v>
      </c>
      <c r="G130" s="399">
        <f t="shared" si="3"/>
        <v>0</v>
      </c>
      <c r="H130" s="248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  <c r="AA130" s="165"/>
    </row>
    <row r="131" spans="1:27" s="176" customFormat="1" ht="31.5" hidden="1" x14ac:dyDescent="0.25">
      <c r="A131" s="290" t="s">
        <v>50</v>
      </c>
      <c r="B131" s="181" t="s">
        <v>202</v>
      </c>
      <c r="C131" s="301" t="s">
        <v>198</v>
      </c>
      <c r="D131" s="397"/>
      <c r="E131" s="398"/>
      <c r="F131" s="398">
        <f t="shared" si="2"/>
        <v>0</v>
      </c>
      <c r="G131" s="399">
        <f t="shared" si="3"/>
        <v>0</v>
      </c>
      <c r="H131" s="248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  <c r="AA131" s="165"/>
    </row>
    <row r="132" spans="1:27" s="176" customFormat="1" ht="31.5" hidden="1" x14ac:dyDescent="0.25">
      <c r="A132" s="290" t="s">
        <v>51</v>
      </c>
      <c r="B132" s="181" t="s">
        <v>204</v>
      </c>
      <c r="C132" s="301" t="s">
        <v>198</v>
      </c>
      <c r="D132" s="397"/>
      <c r="E132" s="398"/>
      <c r="F132" s="398">
        <f t="shared" si="2"/>
        <v>0</v>
      </c>
      <c r="G132" s="399">
        <f t="shared" si="3"/>
        <v>0</v>
      </c>
      <c r="H132" s="248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</row>
    <row r="133" spans="1:27" s="176" customFormat="1" ht="31.5" hidden="1" x14ac:dyDescent="0.25">
      <c r="A133" s="290" t="s">
        <v>52</v>
      </c>
      <c r="B133" s="181" t="s">
        <v>206</v>
      </c>
      <c r="C133" s="301" t="s">
        <v>198</v>
      </c>
      <c r="D133" s="397"/>
      <c r="E133" s="398"/>
      <c r="F133" s="398">
        <f t="shared" si="2"/>
        <v>0</v>
      </c>
      <c r="G133" s="399">
        <f t="shared" si="3"/>
        <v>0</v>
      </c>
      <c r="H133" s="248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  <c r="AA133" s="165"/>
    </row>
    <row r="134" spans="1:27" s="176" customFormat="1" hidden="1" x14ac:dyDescent="0.25">
      <c r="A134" s="290" t="s">
        <v>37</v>
      </c>
      <c r="B134" s="189" t="s">
        <v>346</v>
      </c>
      <c r="C134" s="301" t="s">
        <v>198</v>
      </c>
      <c r="D134" s="397"/>
      <c r="E134" s="398"/>
      <c r="F134" s="398">
        <f t="shared" si="2"/>
        <v>0</v>
      </c>
      <c r="G134" s="399">
        <f t="shared" si="3"/>
        <v>0</v>
      </c>
      <c r="H134" s="248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  <c r="AA134" s="165"/>
    </row>
    <row r="135" spans="1:27" s="176" customFormat="1" hidden="1" x14ac:dyDescent="0.25">
      <c r="A135" s="290" t="s">
        <v>38</v>
      </c>
      <c r="B135" s="189" t="s">
        <v>347</v>
      </c>
      <c r="C135" s="301" t="s">
        <v>198</v>
      </c>
      <c r="D135" s="397"/>
      <c r="E135" s="398"/>
      <c r="F135" s="398">
        <f t="shared" si="2"/>
        <v>0</v>
      </c>
      <c r="G135" s="399">
        <f t="shared" si="3"/>
        <v>0</v>
      </c>
      <c r="H135" s="248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  <c r="AA135" s="165"/>
    </row>
    <row r="136" spans="1:27" s="176" customFormat="1" hidden="1" x14ac:dyDescent="0.25">
      <c r="A136" s="290" t="s">
        <v>39</v>
      </c>
      <c r="B136" s="189" t="s">
        <v>348</v>
      </c>
      <c r="C136" s="301" t="s">
        <v>198</v>
      </c>
      <c r="D136" s="397"/>
      <c r="E136" s="398"/>
      <c r="F136" s="398">
        <f t="shared" si="2"/>
        <v>0</v>
      </c>
      <c r="G136" s="399">
        <f t="shared" si="3"/>
        <v>0</v>
      </c>
      <c r="H136" s="248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  <c r="AA136" s="165"/>
    </row>
    <row r="137" spans="1:27" s="176" customFormat="1" hidden="1" x14ac:dyDescent="0.25">
      <c r="A137" s="290" t="s">
        <v>53</v>
      </c>
      <c r="B137" s="189" t="s">
        <v>349</v>
      </c>
      <c r="C137" s="301" t="s">
        <v>198</v>
      </c>
      <c r="D137" s="397"/>
      <c r="E137" s="398"/>
      <c r="F137" s="398">
        <f t="shared" si="2"/>
        <v>0</v>
      </c>
      <c r="G137" s="399">
        <f t="shared" si="3"/>
        <v>0</v>
      </c>
      <c r="H137" s="248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  <c r="AA137" s="165"/>
    </row>
    <row r="138" spans="1:27" s="176" customFormat="1" x14ac:dyDescent="0.25">
      <c r="A138" s="290" t="s">
        <v>54</v>
      </c>
      <c r="B138" s="189" t="s">
        <v>350</v>
      </c>
      <c r="C138" s="301" t="s">
        <v>198</v>
      </c>
      <c r="D138" s="397">
        <v>42.448999999999998</v>
      </c>
      <c r="E138" s="398">
        <v>75.604416953999959</v>
      </c>
      <c r="F138" s="398">
        <f t="shared" si="2"/>
        <v>33.155416953999961</v>
      </c>
      <c r="G138" s="399">
        <f t="shared" si="3"/>
        <v>78.106473542368406</v>
      </c>
      <c r="H138" s="248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  <c r="AA138" s="165"/>
    </row>
    <row r="139" spans="1:27" s="176" customFormat="1" hidden="1" x14ac:dyDescent="0.25">
      <c r="A139" s="290" t="s">
        <v>55</v>
      </c>
      <c r="B139" s="189" t="s">
        <v>351</v>
      </c>
      <c r="C139" s="301" t="s">
        <v>198</v>
      </c>
      <c r="D139" s="397"/>
      <c r="E139" s="398"/>
      <c r="F139" s="398">
        <f t="shared" si="2"/>
        <v>0</v>
      </c>
      <c r="G139" s="399">
        <f t="shared" si="3"/>
        <v>0</v>
      </c>
      <c r="H139" s="248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  <c r="AA139" s="165"/>
    </row>
    <row r="140" spans="1:27" s="176" customFormat="1" ht="31.5" hidden="1" x14ac:dyDescent="0.25">
      <c r="A140" s="290" t="s">
        <v>352</v>
      </c>
      <c r="B140" s="189" t="s">
        <v>220</v>
      </c>
      <c r="C140" s="301" t="s">
        <v>198</v>
      </c>
      <c r="D140" s="397">
        <v>0</v>
      </c>
      <c r="E140" s="398">
        <v>0</v>
      </c>
      <c r="F140" s="398">
        <f t="shared" si="2"/>
        <v>0</v>
      </c>
      <c r="G140" s="399">
        <f t="shared" si="3"/>
        <v>0</v>
      </c>
      <c r="H140" s="248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  <c r="AA140" s="165"/>
    </row>
    <row r="141" spans="1:27" s="176" customFormat="1" hidden="1" x14ac:dyDescent="0.25">
      <c r="A141" s="290" t="s">
        <v>353</v>
      </c>
      <c r="B141" s="180" t="s">
        <v>354</v>
      </c>
      <c r="C141" s="301" t="s">
        <v>198</v>
      </c>
      <c r="D141" s="397"/>
      <c r="E141" s="398"/>
      <c r="F141" s="398">
        <f t="shared" si="2"/>
        <v>0</v>
      </c>
      <c r="G141" s="399">
        <f t="shared" si="3"/>
        <v>0</v>
      </c>
      <c r="H141" s="248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  <c r="AA141" s="165"/>
    </row>
    <row r="142" spans="1:27" s="176" customFormat="1" hidden="1" x14ac:dyDescent="0.25">
      <c r="A142" s="290" t="s">
        <v>355</v>
      </c>
      <c r="B142" s="180" t="s">
        <v>224</v>
      </c>
      <c r="C142" s="301" t="s">
        <v>198</v>
      </c>
      <c r="D142" s="397"/>
      <c r="E142" s="398"/>
      <c r="F142" s="398">
        <f t="shared" si="2"/>
        <v>0</v>
      </c>
      <c r="G142" s="399">
        <f t="shared" si="3"/>
        <v>0</v>
      </c>
      <c r="H142" s="248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  <c r="AA142" s="165"/>
    </row>
    <row r="143" spans="1:27" s="176" customFormat="1" x14ac:dyDescent="0.25">
      <c r="A143" s="290" t="s">
        <v>356</v>
      </c>
      <c r="B143" s="189" t="s">
        <v>357</v>
      </c>
      <c r="C143" s="301" t="s">
        <v>198</v>
      </c>
      <c r="D143" s="397"/>
      <c r="E143" s="398"/>
      <c r="F143" s="398">
        <f t="shared" si="2"/>
        <v>0</v>
      </c>
      <c r="G143" s="399">
        <f t="shared" si="3"/>
        <v>0</v>
      </c>
      <c r="H143" s="248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  <c r="AA143" s="165"/>
    </row>
    <row r="144" spans="1:27" s="176" customFormat="1" x14ac:dyDescent="0.25">
      <c r="A144" s="291" t="s">
        <v>358</v>
      </c>
      <c r="B144" s="187" t="s">
        <v>359</v>
      </c>
      <c r="C144" s="302" t="s">
        <v>198</v>
      </c>
      <c r="D144" s="403">
        <v>226.92993658975632</v>
      </c>
      <c r="E144" s="404">
        <v>127.8979238464446</v>
      </c>
      <c r="F144" s="404">
        <f t="shared" si="2"/>
        <v>-99.032012743311725</v>
      </c>
      <c r="G144" s="405">
        <f t="shared" si="3"/>
        <v>-43.639906762209904</v>
      </c>
      <c r="H144" s="250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  <c r="AA144" s="165"/>
    </row>
    <row r="145" spans="1:27" s="176" customFormat="1" hidden="1" x14ac:dyDescent="0.25">
      <c r="A145" s="290" t="s">
        <v>40</v>
      </c>
      <c r="B145" s="178" t="s">
        <v>200</v>
      </c>
      <c r="C145" s="301" t="s">
        <v>198</v>
      </c>
      <c r="D145" s="397">
        <v>0</v>
      </c>
      <c r="E145" s="398">
        <v>0</v>
      </c>
      <c r="F145" s="398">
        <f t="shared" si="2"/>
        <v>0</v>
      </c>
      <c r="G145" s="399">
        <f t="shared" si="3"/>
        <v>0</v>
      </c>
      <c r="H145" s="248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  <c r="AA145" s="165"/>
    </row>
    <row r="146" spans="1:27" s="176" customFormat="1" ht="31.5" hidden="1" x14ac:dyDescent="0.25">
      <c r="A146" s="290" t="s">
        <v>56</v>
      </c>
      <c r="B146" s="181" t="s">
        <v>202</v>
      </c>
      <c r="C146" s="301" t="s">
        <v>198</v>
      </c>
      <c r="D146" s="397"/>
      <c r="E146" s="398"/>
      <c r="F146" s="398">
        <f t="shared" si="2"/>
        <v>0</v>
      </c>
      <c r="G146" s="399">
        <f t="shared" si="3"/>
        <v>0</v>
      </c>
      <c r="H146" s="248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  <c r="AA146" s="165"/>
    </row>
    <row r="147" spans="1:27" s="176" customFormat="1" ht="31.5" hidden="1" x14ac:dyDescent="0.25">
      <c r="A147" s="290" t="s">
        <v>57</v>
      </c>
      <c r="B147" s="181" t="s">
        <v>204</v>
      </c>
      <c r="C147" s="301" t="s">
        <v>198</v>
      </c>
      <c r="D147" s="397"/>
      <c r="E147" s="398"/>
      <c r="F147" s="398">
        <f t="shared" si="2"/>
        <v>0</v>
      </c>
      <c r="G147" s="399">
        <f t="shared" si="3"/>
        <v>0</v>
      </c>
      <c r="H147" s="248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  <c r="AA147" s="165"/>
    </row>
    <row r="148" spans="1:27" s="176" customFormat="1" ht="31.5" hidden="1" x14ac:dyDescent="0.25">
      <c r="A148" s="290" t="s">
        <v>58</v>
      </c>
      <c r="B148" s="181" t="s">
        <v>206</v>
      </c>
      <c r="C148" s="301" t="s">
        <v>198</v>
      </c>
      <c r="D148" s="397"/>
      <c r="E148" s="398"/>
      <c r="F148" s="398">
        <f t="shared" si="2"/>
        <v>0</v>
      </c>
      <c r="G148" s="399">
        <f t="shared" si="3"/>
        <v>0</v>
      </c>
      <c r="H148" s="248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  <c r="AA148" s="165"/>
    </row>
    <row r="149" spans="1:27" s="176" customFormat="1" hidden="1" x14ac:dyDescent="0.25">
      <c r="A149" s="290" t="s">
        <v>41</v>
      </c>
      <c r="B149" s="178" t="s">
        <v>208</v>
      </c>
      <c r="C149" s="301" t="s">
        <v>198</v>
      </c>
      <c r="D149" s="397"/>
      <c r="E149" s="398"/>
      <c r="F149" s="398">
        <f t="shared" si="2"/>
        <v>0</v>
      </c>
      <c r="G149" s="399">
        <f t="shared" si="3"/>
        <v>0</v>
      </c>
      <c r="H149" s="248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  <c r="AA149" s="165"/>
    </row>
    <row r="150" spans="1:27" s="176" customFormat="1" hidden="1" x14ac:dyDescent="0.25">
      <c r="A150" s="290" t="s">
        <v>42</v>
      </c>
      <c r="B150" s="178" t="s">
        <v>210</v>
      </c>
      <c r="C150" s="301" t="s">
        <v>198</v>
      </c>
      <c r="D150" s="397"/>
      <c r="E150" s="398"/>
      <c r="F150" s="398">
        <f t="shared" si="2"/>
        <v>0</v>
      </c>
      <c r="G150" s="399">
        <f t="shared" si="3"/>
        <v>0</v>
      </c>
      <c r="H150" s="248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  <c r="AA150" s="165"/>
    </row>
    <row r="151" spans="1:27" s="176" customFormat="1" hidden="1" x14ac:dyDescent="0.25">
      <c r="A151" s="290" t="s">
        <v>43</v>
      </c>
      <c r="B151" s="178" t="s">
        <v>212</v>
      </c>
      <c r="C151" s="301" t="s">
        <v>198</v>
      </c>
      <c r="D151" s="397"/>
      <c r="E151" s="398"/>
      <c r="F151" s="398">
        <f t="shared" si="2"/>
        <v>0</v>
      </c>
      <c r="G151" s="399">
        <f t="shared" si="3"/>
        <v>0</v>
      </c>
      <c r="H151" s="248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  <c r="AA151" s="165"/>
    </row>
    <row r="152" spans="1:27" s="176" customFormat="1" hidden="1" x14ac:dyDescent="0.25">
      <c r="A152" s="290" t="s">
        <v>59</v>
      </c>
      <c r="B152" s="179" t="s">
        <v>214</v>
      </c>
      <c r="C152" s="301" t="s">
        <v>198</v>
      </c>
      <c r="D152" s="397"/>
      <c r="E152" s="398"/>
      <c r="F152" s="398">
        <f t="shared" si="2"/>
        <v>0</v>
      </c>
      <c r="G152" s="399">
        <f t="shared" si="3"/>
        <v>0</v>
      </c>
      <c r="H152" s="248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  <c r="AA152" s="165"/>
    </row>
    <row r="153" spans="1:27" s="176" customFormat="1" x14ac:dyDescent="0.25">
      <c r="A153" s="290" t="s">
        <v>360</v>
      </c>
      <c r="B153" s="178" t="s">
        <v>216</v>
      </c>
      <c r="C153" s="301" t="s">
        <v>198</v>
      </c>
      <c r="D153" s="397">
        <v>226.92993658975632</v>
      </c>
      <c r="E153" s="398">
        <v>127.8979238464446</v>
      </c>
      <c r="F153" s="398">
        <f t="shared" si="2"/>
        <v>-99.032012743311725</v>
      </c>
      <c r="G153" s="399">
        <f t="shared" si="3"/>
        <v>-43.639906762209904</v>
      </c>
      <c r="H153" s="248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</row>
    <row r="154" spans="1:27" s="176" customFormat="1" hidden="1" x14ac:dyDescent="0.25">
      <c r="A154" s="290" t="s">
        <v>361</v>
      </c>
      <c r="B154" s="178" t="s">
        <v>218</v>
      </c>
      <c r="C154" s="301" t="s">
        <v>198</v>
      </c>
      <c r="D154" s="397"/>
      <c r="E154" s="398"/>
      <c r="F154" s="398">
        <f t="shared" si="2"/>
        <v>0</v>
      </c>
      <c r="G154" s="399">
        <f t="shared" si="3"/>
        <v>0</v>
      </c>
      <c r="H154" s="248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  <c r="AA154" s="165"/>
    </row>
    <row r="155" spans="1:27" s="176" customFormat="1" ht="31.5" hidden="1" x14ac:dyDescent="0.25">
      <c r="A155" s="290" t="s">
        <v>362</v>
      </c>
      <c r="B155" s="179" t="s">
        <v>220</v>
      </c>
      <c r="C155" s="301" t="s">
        <v>198</v>
      </c>
      <c r="D155" s="397">
        <v>0</v>
      </c>
      <c r="E155" s="398">
        <v>0</v>
      </c>
      <c r="F155" s="398">
        <f t="shared" si="2"/>
        <v>0</v>
      </c>
      <c r="G155" s="399">
        <f t="shared" si="3"/>
        <v>0</v>
      </c>
      <c r="H155" s="248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  <c r="AA155" s="165"/>
    </row>
    <row r="156" spans="1:27" s="176" customFormat="1" hidden="1" x14ac:dyDescent="0.25">
      <c r="A156" s="290" t="s">
        <v>363</v>
      </c>
      <c r="B156" s="180" t="s">
        <v>222</v>
      </c>
      <c r="C156" s="301" t="s">
        <v>198</v>
      </c>
      <c r="D156" s="397"/>
      <c r="E156" s="398"/>
      <c r="F156" s="398">
        <f t="shared" ref="F156:F170" si="4">E156-D156</f>
        <v>0</v>
      </c>
      <c r="G156" s="399">
        <f t="shared" si="3"/>
        <v>0</v>
      </c>
      <c r="H156" s="248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  <c r="AA156" s="165"/>
    </row>
    <row r="157" spans="1:27" s="176" customFormat="1" hidden="1" x14ac:dyDescent="0.25">
      <c r="A157" s="290" t="s">
        <v>364</v>
      </c>
      <c r="B157" s="180" t="s">
        <v>224</v>
      </c>
      <c r="C157" s="301" t="s">
        <v>198</v>
      </c>
      <c r="D157" s="397"/>
      <c r="E157" s="398"/>
      <c r="F157" s="398">
        <f t="shared" si="4"/>
        <v>0</v>
      </c>
      <c r="G157" s="399">
        <f t="shared" si="3"/>
        <v>0</v>
      </c>
      <c r="H157" s="248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  <c r="AA157" s="165"/>
    </row>
    <row r="158" spans="1:27" s="176" customFormat="1" x14ac:dyDescent="0.25">
      <c r="A158" s="290" t="s">
        <v>365</v>
      </c>
      <c r="B158" s="178" t="s">
        <v>226</v>
      </c>
      <c r="C158" s="301" t="s">
        <v>198</v>
      </c>
      <c r="D158" s="397">
        <v>0</v>
      </c>
      <c r="E158" s="398">
        <v>0</v>
      </c>
      <c r="F158" s="398">
        <f t="shared" si="4"/>
        <v>0</v>
      </c>
      <c r="G158" s="399">
        <f t="shared" si="3"/>
        <v>0</v>
      </c>
      <c r="H158" s="248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  <c r="AA158" s="165"/>
    </row>
    <row r="159" spans="1:27" s="176" customFormat="1" x14ac:dyDescent="0.25">
      <c r="A159" s="291" t="s">
        <v>366</v>
      </c>
      <c r="B159" s="187" t="s">
        <v>367</v>
      </c>
      <c r="C159" s="302" t="s">
        <v>198</v>
      </c>
      <c r="D159" s="403">
        <v>226.92993658975632</v>
      </c>
      <c r="E159" s="404">
        <v>127.8979238464446</v>
      </c>
      <c r="F159" s="404">
        <f t="shared" si="4"/>
        <v>-99.032012743311725</v>
      </c>
      <c r="G159" s="405">
        <f t="shared" si="3"/>
        <v>-43.639906762209904</v>
      </c>
      <c r="H159" s="250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  <c r="AA159" s="165"/>
    </row>
    <row r="160" spans="1:27" s="176" customFormat="1" x14ac:dyDescent="0.25">
      <c r="A160" s="296" t="s">
        <v>368</v>
      </c>
      <c r="B160" s="190" t="s">
        <v>369</v>
      </c>
      <c r="C160" s="378" t="s">
        <v>198</v>
      </c>
      <c r="D160" s="410">
        <v>22.513763374460925</v>
      </c>
      <c r="E160" s="411">
        <v>1.8851368244609277</v>
      </c>
      <c r="F160" s="411">
        <f t="shared" si="4"/>
        <v>-20.628626549999996</v>
      </c>
      <c r="G160" s="412">
        <f t="shared" si="3"/>
        <v>-91.626736085361088</v>
      </c>
      <c r="H160" s="262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  <c r="AA160" s="165"/>
    </row>
    <row r="161" spans="1:27" s="176" customFormat="1" hidden="1" x14ac:dyDescent="0.25">
      <c r="A161" s="296" t="s">
        <v>370</v>
      </c>
      <c r="B161" s="190" t="s">
        <v>371</v>
      </c>
      <c r="C161" s="378" t="s">
        <v>198</v>
      </c>
      <c r="D161" s="410"/>
      <c r="E161" s="411"/>
      <c r="F161" s="411">
        <f t="shared" si="4"/>
        <v>0</v>
      </c>
      <c r="G161" s="412">
        <f t="shared" si="3"/>
        <v>0</v>
      </c>
      <c r="H161" s="262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  <c r="AA161" s="165"/>
    </row>
    <row r="162" spans="1:27" s="176" customFormat="1" hidden="1" x14ac:dyDescent="0.25">
      <c r="A162" s="296" t="s">
        <v>372</v>
      </c>
      <c r="B162" s="190" t="s">
        <v>373</v>
      </c>
      <c r="C162" s="378" t="s">
        <v>198</v>
      </c>
      <c r="D162" s="410"/>
      <c r="E162" s="411"/>
      <c r="F162" s="411">
        <f t="shared" si="4"/>
        <v>0</v>
      </c>
      <c r="G162" s="412">
        <f t="shared" si="3"/>
        <v>0</v>
      </c>
      <c r="H162" s="262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  <c r="AA162" s="165"/>
    </row>
    <row r="163" spans="1:27" s="176" customFormat="1" ht="18" customHeight="1" thickBot="1" x14ac:dyDescent="0.3">
      <c r="A163" s="297" t="s">
        <v>374</v>
      </c>
      <c r="B163" s="190" t="s">
        <v>375</v>
      </c>
      <c r="C163" s="298" t="s">
        <v>198</v>
      </c>
      <c r="D163" s="213">
        <v>204.4161732152954</v>
      </c>
      <c r="E163" s="214">
        <v>126.01278702198367</v>
      </c>
      <c r="F163" s="214">
        <f t="shared" si="4"/>
        <v>-78.403386193311732</v>
      </c>
      <c r="G163" s="428">
        <f t="shared" si="3"/>
        <v>-38.354786199199438</v>
      </c>
      <c r="H163" s="263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</row>
    <row r="164" spans="1:27" s="176" customFormat="1" ht="18" customHeight="1" x14ac:dyDescent="0.25">
      <c r="A164" s="288" t="s">
        <v>376</v>
      </c>
      <c r="B164" s="177" t="s">
        <v>289</v>
      </c>
      <c r="C164" s="289" t="s">
        <v>377</v>
      </c>
      <c r="D164" s="394"/>
      <c r="E164" s="395"/>
      <c r="F164" s="395">
        <f t="shared" si="4"/>
        <v>0</v>
      </c>
      <c r="G164" s="396">
        <f t="shared" si="3"/>
        <v>0</v>
      </c>
      <c r="H164" s="246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  <c r="AA164" s="165"/>
    </row>
    <row r="165" spans="1:27" s="176" customFormat="1" ht="30.75" customHeight="1" x14ac:dyDescent="0.25">
      <c r="A165" s="291" t="s">
        <v>378</v>
      </c>
      <c r="B165" s="182" t="s">
        <v>379</v>
      </c>
      <c r="C165" s="302" t="s">
        <v>198</v>
      </c>
      <c r="D165" s="403">
        <v>277.48568408975632</v>
      </c>
      <c r="E165" s="404">
        <v>213.16684178044454</v>
      </c>
      <c r="F165" s="404">
        <f t="shared" si="4"/>
        <v>-64.318842309311776</v>
      </c>
      <c r="G165" s="405">
        <f t="shared" ref="G165:G170" si="5">IF(D165=0,0,(F165/D165)*100)</f>
        <v>-23.179156978962208</v>
      </c>
      <c r="H165" s="250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  <c r="AA165" s="165"/>
    </row>
    <row r="166" spans="1:27" s="176" customFormat="1" ht="30.75" customHeight="1" x14ac:dyDescent="0.25">
      <c r="A166" s="291" t="s">
        <v>380</v>
      </c>
      <c r="B166" s="182" t="s">
        <v>381</v>
      </c>
      <c r="C166" s="302" t="s">
        <v>198</v>
      </c>
      <c r="D166" s="413">
        <v>260.16246296000003</v>
      </c>
      <c r="E166" s="414">
        <v>365.99857929999996</v>
      </c>
      <c r="F166" s="414">
        <f t="shared" si="4"/>
        <v>105.83611633999993</v>
      </c>
      <c r="G166" s="415">
        <f t="shared" si="5"/>
        <v>40.680778900940922</v>
      </c>
      <c r="H166" s="264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  <c r="AA166" s="165"/>
    </row>
    <row r="167" spans="1:27" s="176" customFormat="1" ht="18" customHeight="1" x14ac:dyDescent="0.25">
      <c r="A167" s="290" t="s">
        <v>382</v>
      </c>
      <c r="B167" s="181" t="s">
        <v>383</v>
      </c>
      <c r="C167" s="301" t="s">
        <v>198</v>
      </c>
      <c r="D167" s="410">
        <v>0</v>
      </c>
      <c r="E167" s="411">
        <v>0</v>
      </c>
      <c r="F167" s="411">
        <f t="shared" si="4"/>
        <v>0</v>
      </c>
      <c r="G167" s="412">
        <f t="shared" si="5"/>
        <v>0</v>
      </c>
      <c r="H167" s="262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  <c r="AA167" s="165"/>
    </row>
    <row r="168" spans="1:27" s="176" customFormat="1" ht="18" customHeight="1" x14ac:dyDescent="0.25">
      <c r="A168" s="291" t="s">
        <v>384</v>
      </c>
      <c r="B168" s="182" t="s">
        <v>385</v>
      </c>
      <c r="C168" s="302" t="s">
        <v>198</v>
      </c>
      <c r="D168" s="413">
        <v>235.16246296000003</v>
      </c>
      <c r="E168" s="414">
        <v>175.50921025</v>
      </c>
      <c r="F168" s="414">
        <f t="shared" si="4"/>
        <v>-59.653252710000032</v>
      </c>
      <c r="G168" s="415">
        <f t="shared" si="5"/>
        <v>-25.366825963268958</v>
      </c>
      <c r="H168" s="264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  <c r="AA168" s="165"/>
    </row>
    <row r="169" spans="1:27" s="176" customFormat="1" ht="18" customHeight="1" x14ac:dyDescent="0.25">
      <c r="A169" s="303" t="s">
        <v>386</v>
      </c>
      <c r="B169" s="181" t="s">
        <v>387</v>
      </c>
      <c r="C169" s="301" t="s">
        <v>198</v>
      </c>
      <c r="D169" s="400">
        <v>0</v>
      </c>
      <c r="E169" s="401">
        <v>0</v>
      </c>
      <c r="F169" s="401">
        <f t="shared" si="4"/>
        <v>0</v>
      </c>
      <c r="G169" s="402">
        <f t="shared" si="5"/>
        <v>0</v>
      </c>
      <c r="H169" s="271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  <c r="AA169" s="165"/>
    </row>
    <row r="170" spans="1:27" s="176" customFormat="1" ht="48" thickBot="1" x14ac:dyDescent="0.3">
      <c r="A170" s="299" t="s">
        <v>388</v>
      </c>
      <c r="B170" s="191" t="s">
        <v>389</v>
      </c>
      <c r="C170" s="300" t="s">
        <v>377</v>
      </c>
      <c r="D170" s="429">
        <v>0.84747601928153415</v>
      </c>
      <c r="E170" s="430">
        <v>0.82334198313436202</v>
      </c>
      <c r="F170" s="430">
        <f t="shared" si="4"/>
        <v>-2.4134036147172133E-2</v>
      </c>
      <c r="G170" s="431">
        <f t="shared" si="5"/>
        <v>-2.8477544612568835</v>
      </c>
      <c r="H170" s="2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  <c r="AA170" s="165"/>
    </row>
    <row r="171" spans="1:27" s="176" customFormat="1" ht="16.5" thickBot="1" x14ac:dyDescent="0.3">
      <c r="A171" s="358" t="s">
        <v>390</v>
      </c>
      <c r="B171" s="359"/>
      <c r="C171" s="359"/>
      <c r="D171" s="360"/>
      <c r="E171" s="361"/>
      <c r="F171" s="361"/>
      <c r="G171" s="362"/>
      <c r="H171" s="363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  <c r="AA171" s="165"/>
    </row>
    <row r="172" spans="1:27" s="176" customFormat="1" ht="31.5" customHeight="1" x14ac:dyDescent="0.25">
      <c r="A172" s="294" t="s">
        <v>391</v>
      </c>
      <c r="B172" s="177" t="s">
        <v>392</v>
      </c>
      <c r="C172" s="295" t="s">
        <v>198</v>
      </c>
      <c r="D172" s="422">
        <v>4073.8543650000001</v>
      </c>
      <c r="E172" s="423">
        <v>2406.1772640500003</v>
      </c>
      <c r="F172" s="423">
        <f t="shared" ref="F172:F235" si="6">E172-D172</f>
        <v>-1667.6771009499998</v>
      </c>
      <c r="G172" s="424">
        <f t="shared" ref="G172:G235" si="7">IF(D172=0,0,(F172/D172)*100)</f>
        <v>-40.936100104059555</v>
      </c>
      <c r="H172" s="260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  <c r="AA172" s="165"/>
    </row>
    <row r="173" spans="1:27" s="176" customFormat="1" hidden="1" x14ac:dyDescent="0.25">
      <c r="A173" s="290" t="s">
        <v>393</v>
      </c>
      <c r="B173" s="178" t="s">
        <v>200</v>
      </c>
      <c r="C173" s="301" t="s">
        <v>198</v>
      </c>
      <c r="D173" s="397">
        <v>0</v>
      </c>
      <c r="E173" s="398">
        <v>0</v>
      </c>
      <c r="F173" s="398">
        <f t="shared" si="6"/>
        <v>0</v>
      </c>
      <c r="G173" s="399">
        <f t="shared" si="7"/>
        <v>0</v>
      </c>
      <c r="H173" s="248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</row>
    <row r="174" spans="1:27" s="176" customFormat="1" ht="31.5" hidden="1" x14ac:dyDescent="0.25">
      <c r="A174" s="290" t="s">
        <v>394</v>
      </c>
      <c r="B174" s="181" t="s">
        <v>202</v>
      </c>
      <c r="C174" s="301" t="s">
        <v>198</v>
      </c>
      <c r="D174" s="397"/>
      <c r="E174" s="398"/>
      <c r="F174" s="398">
        <f t="shared" si="6"/>
        <v>0</v>
      </c>
      <c r="G174" s="399">
        <f t="shared" si="7"/>
        <v>0</v>
      </c>
      <c r="H174" s="248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</row>
    <row r="175" spans="1:27" s="176" customFormat="1" ht="31.5" hidden="1" x14ac:dyDescent="0.25">
      <c r="A175" s="290" t="s">
        <v>395</v>
      </c>
      <c r="B175" s="181" t="s">
        <v>204</v>
      </c>
      <c r="C175" s="301" t="s">
        <v>198</v>
      </c>
      <c r="D175" s="397"/>
      <c r="E175" s="398"/>
      <c r="F175" s="398">
        <f t="shared" si="6"/>
        <v>0</v>
      </c>
      <c r="G175" s="399">
        <f t="shared" si="7"/>
        <v>0</v>
      </c>
      <c r="H175" s="248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</row>
    <row r="176" spans="1:27" s="176" customFormat="1" ht="31.5" hidden="1" x14ac:dyDescent="0.25">
      <c r="A176" s="290" t="s">
        <v>396</v>
      </c>
      <c r="B176" s="181" t="s">
        <v>206</v>
      </c>
      <c r="C176" s="301" t="s">
        <v>198</v>
      </c>
      <c r="D176" s="397"/>
      <c r="E176" s="398"/>
      <c r="F176" s="398">
        <f t="shared" si="6"/>
        <v>0</v>
      </c>
      <c r="G176" s="399">
        <f t="shared" si="7"/>
        <v>0</v>
      </c>
      <c r="H176" s="248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</row>
    <row r="177" spans="1:27" s="176" customFormat="1" hidden="1" x14ac:dyDescent="0.25">
      <c r="A177" s="290" t="s">
        <v>397</v>
      </c>
      <c r="B177" s="178" t="s">
        <v>208</v>
      </c>
      <c r="C177" s="301" t="s">
        <v>198</v>
      </c>
      <c r="D177" s="397"/>
      <c r="E177" s="398"/>
      <c r="F177" s="398">
        <f t="shared" si="6"/>
        <v>0</v>
      </c>
      <c r="G177" s="399">
        <f t="shared" si="7"/>
        <v>0</v>
      </c>
      <c r="H177" s="248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</row>
    <row r="178" spans="1:27" s="176" customFormat="1" hidden="1" x14ac:dyDescent="0.25">
      <c r="A178" s="290" t="s">
        <v>398</v>
      </c>
      <c r="B178" s="178" t="s">
        <v>210</v>
      </c>
      <c r="C178" s="301" t="s">
        <v>198</v>
      </c>
      <c r="D178" s="397"/>
      <c r="E178" s="398"/>
      <c r="F178" s="398">
        <f t="shared" si="6"/>
        <v>0</v>
      </c>
      <c r="G178" s="399">
        <f t="shared" si="7"/>
        <v>0</v>
      </c>
      <c r="H178" s="248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</row>
    <row r="179" spans="1:27" s="176" customFormat="1" hidden="1" x14ac:dyDescent="0.25">
      <c r="A179" s="290" t="s">
        <v>399</v>
      </c>
      <c r="B179" s="178" t="s">
        <v>212</v>
      </c>
      <c r="C179" s="301" t="s">
        <v>198</v>
      </c>
      <c r="D179" s="397"/>
      <c r="E179" s="398"/>
      <c r="F179" s="398">
        <f t="shared" si="6"/>
        <v>0</v>
      </c>
      <c r="G179" s="399">
        <f t="shared" si="7"/>
        <v>0</v>
      </c>
      <c r="H179" s="248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</row>
    <row r="180" spans="1:27" s="176" customFormat="1" hidden="1" x14ac:dyDescent="0.25">
      <c r="A180" s="290" t="s">
        <v>400</v>
      </c>
      <c r="B180" s="178" t="s">
        <v>214</v>
      </c>
      <c r="C180" s="301" t="s">
        <v>198</v>
      </c>
      <c r="D180" s="397"/>
      <c r="E180" s="398"/>
      <c r="F180" s="398">
        <f t="shared" si="6"/>
        <v>0</v>
      </c>
      <c r="G180" s="399">
        <f t="shared" si="7"/>
        <v>0</v>
      </c>
      <c r="H180" s="248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  <c r="AA180" s="165"/>
    </row>
    <row r="181" spans="1:27" s="176" customFormat="1" x14ac:dyDescent="0.25">
      <c r="A181" s="290" t="s">
        <v>401</v>
      </c>
      <c r="B181" s="178" t="s">
        <v>216</v>
      </c>
      <c r="C181" s="301" t="s">
        <v>198</v>
      </c>
      <c r="D181" s="397">
        <v>4048.2529920000002</v>
      </c>
      <c r="E181" s="398">
        <v>2406.1772640500003</v>
      </c>
      <c r="F181" s="398">
        <f t="shared" si="6"/>
        <v>-1642.0757279499999</v>
      </c>
      <c r="G181" s="399">
        <f t="shared" si="7"/>
        <v>-40.562576775587047</v>
      </c>
      <c r="H181" s="248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  <c r="AA181" s="165"/>
    </row>
    <row r="182" spans="1:27" s="176" customFormat="1" hidden="1" x14ac:dyDescent="0.25">
      <c r="A182" s="290" t="s">
        <v>402</v>
      </c>
      <c r="B182" s="178" t="s">
        <v>218</v>
      </c>
      <c r="C182" s="301" t="s">
        <v>198</v>
      </c>
      <c r="D182" s="397"/>
      <c r="E182" s="398"/>
      <c r="F182" s="398">
        <f t="shared" si="6"/>
        <v>0</v>
      </c>
      <c r="G182" s="399">
        <f t="shared" si="7"/>
        <v>0</v>
      </c>
      <c r="H182" s="248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  <c r="AA182" s="165"/>
    </row>
    <row r="183" spans="1:27" s="176" customFormat="1" ht="31.5" hidden="1" x14ac:dyDescent="0.25">
      <c r="A183" s="290" t="s">
        <v>403</v>
      </c>
      <c r="B183" s="179" t="s">
        <v>220</v>
      </c>
      <c r="C183" s="301" t="s">
        <v>198</v>
      </c>
      <c r="D183" s="397">
        <v>0</v>
      </c>
      <c r="E183" s="398">
        <v>0</v>
      </c>
      <c r="F183" s="398">
        <f t="shared" si="6"/>
        <v>0</v>
      </c>
      <c r="G183" s="399">
        <f t="shared" si="7"/>
        <v>0</v>
      </c>
      <c r="H183" s="248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  <c r="AA183" s="165"/>
    </row>
    <row r="184" spans="1:27" s="176" customFormat="1" hidden="1" x14ac:dyDescent="0.25">
      <c r="A184" s="290" t="s">
        <v>404</v>
      </c>
      <c r="B184" s="180" t="s">
        <v>222</v>
      </c>
      <c r="C184" s="301" t="s">
        <v>198</v>
      </c>
      <c r="D184" s="397"/>
      <c r="E184" s="398"/>
      <c r="F184" s="398">
        <f t="shared" si="6"/>
        <v>0</v>
      </c>
      <c r="G184" s="399">
        <f t="shared" si="7"/>
        <v>0</v>
      </c>
      <c r="H184" s="248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  <c r="AA184" s="165"/>
    </row>
    <row r="185" spans="1:27" s="176" customFormat="1" hidden="1" x14ac:dyDescent="0.25">
      <c r="A185" s="290" t="s">
        <v>405</v>
      </c>
      <c r="B185" s="180" t="s">
        <v>224</v>
      </c>
      <c r="C185" s="301" t="s">
        <v>198</v>
      </c>
      <c r="D185" s="397"/>
      <c r="E185" s="398"/>
      <c r="F185" s="398">
        <f t="shared" si="6"/>
        <v>0</v>
      </c>
      <c r="G185" s="399">
        <f t="shared" si="7"/>
        <v>0</v>
      </c>
      <c r="H185" s="248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  <c r="AA185" s="165"/>
    </row>
    <row r="186" spans="1:27" s="176" customFormat="1" ht="31.5" hidden="1" x14ac:dyDescent="0.25">
      <c r="A186" s="290" t="s">
        <v>406</v>
      </c>
      <c r="B186" s="189" t="s">
        <v>407</v>
      </c>
      <c r="C186" s="301" t="s">
        <v>198</v>
      </c>
      <c r="D186" s="397">
        <v>0</v>
      </c>
      <c r="E186" s="398">
        <v>0</v>
      </c>
      <c r="F186" s="398">
        <f t="shared" si="6"/>
        <v>0</v>
      </c>
      <c r="G186" s="399">
        <f t="shared" si="7"/>
        <v>0</v>
      </c>
      <c r="H186" s="248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  <c r="AA186" s="165"/>
    </row>
    <row r="187" spans="1:27" s="176" customFormat="1" hidden="1" x14ac:dyDescent="0.25">
      <c r="A187" s="290" t="s">
        <v>408</v>
      </c>
      <c r="B187" s="181" t="s">
        <v>409</v>
      </c>
      <c r="C187" s="301" t="s">
        <v>198</v>
      </c>
      <c r="D187" s="397"/>
      <c r="E187" s="398"/>
      <c r="F187" s="398">
        <f t="shared" si="6"/>
        <v>0</v>
      </c>
      <c r="G187" s="399">
        <f t="shared" si="7"/>
        <v>0</v>
      </c>
      <c r="H187" s="248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  <c r="AA187" s="165"/>
    </row>
    <row r="188" spans="1:27" s="176" customFormat="1" ht="31.5" hidden="1" x14ac:dyDescent="0.25">
      <c r="A188" s="290" t="s">
        <v>410</v>
      </c>
      <c r="B188" s="181" t="s">
        <v>411</v>
      </c>
      <c r="C188" s="301" t="s">
        <v>198</v>
      </c>
      <c r="D188" s="397"/>
      <c r="E188" s="398"/>
      <c r="F188" s="398">
        <f t="shared" si="6"/>
        <v>0</v>
      </c>
      <c r="G188" s="399">
        <f t="shared" si="7"/>
        <v>0</v>
      </c>
      <c r="H188" s="248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  <c r="AA188" s="165"/>
    </row>
    <row r="189" spans="1:27" s="176" customFormat="1" x14ac:dyDescent="0.25">
      <c r="A189" s="290" t="s">
        <v>412</v>
      </c>
      <c r="B189" s="178" t="s">
        <v>226</v>
      </c>
      <c r="C189" s="301" t="s">
        <v>198</v>
      </c>
      <c r="D189" s="397">
        <v>25.601372999999999</v>
      </c>
      <c r="E189" s="398">
        <v>0</v>
      </c>
      <c r="F189" s="398">
        <f t="shared" si="6"/>
        <v>-25.601372999999999</v>
      </c>
      <c r="G189" s="399">
        <f t="shared" si="7"/>
        <v>-100</v>
      </c>
      <c r="H189" s="248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  <c r="AA189" s="165"/>
    </row>
    <row r="190" spans="1:27" s="176" customFormat="1" x14ac:dyDescent="0.25">
      <c r="A190" s="291" t="s">
        <v>413</v>
      </c>
      <c r="B190" s="187" t="s">
        <v>414</v>
      </c>
      <c r="C190" s="302" t="s">
        <v>198</v>
      </c>
      <c r="D190" s="413">
        <v>4026.6601150833339</v>
      </c>
      <c r="E190" s="414">
        <v>1359.2713106799997</v>
      </c>
      <c r="F190" s="414">
        <f t="shared" si="6"/>
        <v>-2667.3888044033342</v>
      </c>
      <c r="G190" s="415">
        <f t="shared" si="7"/>
        <v>-66.243207228036198</v>
      </c>
      <c r="H190" s="264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  <c r="AA190" s="165"/>
    </row>
    <row r="191" spans="1:27" s="176" customFormat="1" hidden="1" x14ac:dyDescent="0.25">
      <c r="A191" s="290" t="s">
        <v>415</v>
      </c>
      <c r="B191" s="189" t="s">
        <v>416</v>
      </c>
      <c r="C191" s="301" t="s">
        <v>198</v>
      </c>
      <c r="D191" s="410"/>
      <c r="E191" s="411"/>
      <c r="F191" s="411">
        <f t="shared" si="6"/>
        <v>0</v>
      </c>
      <c r="G191" s="412">
        <f t="shared" si="7"/>
        <v>0</v>
      </c>
      <c r="H191" s="262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  <c r="AA191" s="165"/>
    </row>
    <row r="192" spans="1:27" s="176" customFormat="1" x14ac:dyDescent="0.25">
      <c r="A192" s="290" t="s">
        <v>417</v>
      </c>
      <c r="B192" s="189" t="s">
        <v>418</v>
      </c>
      <c r="C192" s="301" t="s">
        <v>198</v>
      </c>
      <c r="D192" s="410">
        <v>1928.4274276800004</v>
      </c>
      <c r="E192" s="411">
        <v>1079.30830466</v>
      </c>
      <c r="F192" s="411">
        <f t="shared" si="6"/>
        <v>-849.11912302000042</v>
      </c>
      <c r="G192" s="412">
        <f t="shared" si="7"/>
        <v>-44.031686691032775</v>
      </c>
      <c r="H192" s="262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  <c r="AA192" s="165"/>
    </row>
    <row r="193" spans="1:27" s="176" customFormat="1" x14ac:dyDescent="0.25">
      <c r="A193" s="290" t="s">
        <v>419</v>
      </c>
      <c r="B193" s="181" t="s">
        <v>420</v>
      </c>
      <c r="C193" s="301" t="s">
        <v>198</v>
      </c>
      <c r="D193" s="410">
        <v>1928.4274276800004</v>
      </c>
      <c r="E193" s="411">
        <v>1079.30830466</v>
      </c>
      <c r="F193" s="411">
        <f t="shared" si="6"/>
        <v>-849.11912302000042</v>
      </c>
      <c r="G193" s="412">
        <f t="shared" si="7"/>
        <v>-44.031686691032775</v>
      </c>
      <c r="H193" s="262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  <c r="AA193" s="165"/>
    </row>
    <row r="194" spans="1:27" s="176" customFormat="1" x14ac:dyDescent="0.25">
      <c r="A194" s="290" t="s">
        <v>421</v>
      </c>
      <c r="B194" s="181" t="s">
        <v>422</v>
      </c>
      <c r="C194" s="301" t="s">
        <v>198</v>
      </c>
      <c r="D194" s="410"/>
      <c r="E194" s="411">
        <v>0</v>
      </c>
      <c r="F194" s="411">
        <f t="shared" si="6"/>
        <v>0</v>
      </c>
      <c r="G194" s="412">
        <f t="shared" si="7"/>
        <v>0</v>
      </c>
      <c r="H194" s="262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  <c r="AA194" s="165"/>
    </row>
    <row r="195" spans="1:27" s="176" customFormat="1" hidden="1" x14ac:dyDescent="0.25">
      <c r="A195" s="290" t="s">
        <v>423</v>
      </c>
      <c r="B195" s="181" t="s">
        <v>424</v>
      </c>
      <c r="C195" s="301" t="s">
        <v>198</v>
      </c>
      <c r="D195" s="410"/>
      <c r="E195" s="411"/>
      <c r="F195" s="411">
        <f t="shared" si="6"/>
        <v>0</v>
      </c>
      <c r="G195" s="412">
        <f t="shared" si="7"/>
        <v>0</v>
      </c>
      <c r="H195" s="262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  <c r="AA195" s="165"/>
    </row>
    <row r="196" spans="1:27" s="176" customFormat="1" ht="31.5" hidden="1" x14ac:dyDescent="0.25">
      <c r="A196" s="290" t="s">
        <v>425</v>
      </c>
      <c r="B196" s="189" t="s">
        <v>426</v>
      </c>
      <c r="C196" s="301" t="s">
        <v>198</v>
      </c>
      <c r="D196" s="410"/>
      <c r="E196" s="411"/>
      <c r="F196" s="411">
        <f t="shared" si="6"/>
        <v>0</v>
      </c>
      <c r="G196" s="412">
        <f t="shared" si="7"/>
        <v>0</v>
      </c>
      <c r="H196" s="262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  <c r="AA196" s="165"/>
    </row>
    <row r="197" spans="1:27" s="176" customFormat="1" ht="31.5" x14ac:dyDescent="0.25">
      <c r="A197" s="290" t="s">
        <v>427</v>
      </c>
      <c r="B197" s="189" t="s">
        <v>428</v>
      </c>
      <c r="C197" s="301" t="s">
        <v>198</v>
      </c>
      <c r="D197" s="410">
        <v>1814.1588619200002</v>
      </c>
      <c r="E197" s="411">
        <v>9.4584500000000002E-3</v>
      </c>
      <c r="F197" s="411">
        <f t="shared" si="6"/>
        <v>-1814.1494034700002</v>
      </c>
      <c r="G197" s="412">
        <f t="shared" si="7"/>
        <v>-99.999478631656885</v>
      </c>
      <c r="H197" s="262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  <c r="AA197" s="165"/>
    </row>
    <row r="198" spans="1:27" s="176" customFormat="1" hidden="1" x14ac:dyDescent="0.25">
      <c r="A198" s="290" t="s">
        <v>429</v>
      </c>
      <c r="B198" s="189" t="s">
        <v>430</v>
      </c>
      <c r="C198" s="301" t="s">
        <v>198</v>
      </c>
      <c r="D198" s="410"/>
      <c r="E198" s="411"/>
      <c r="F198" s="411">
        <f t="shared" si="6"/>
        <v>0</v>
      </c>
      <c r="G198" s="412">
        <f t="shared" si="7"/>
        <v>0</v>
      </c>
      <c r="H198" s="262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  <c r="AA198" s="165"/>
    </row>
    <row r="199" spans="1:27" s="176" customFormat="1" x14ac:dyDescent="0.25">
      <c r="A199" s="290" t="s">
        <v>431</v>
      </c>
      <c r="B199" s="189" t="s">
        <v>432</v>
      </c>
      <c r="C199" s="301" t="s">
        <v>198</v>
      </c>
      <c r="D199" s="410">
        <v>106.90608870967745</v>
      </c>
      <c r="E199" s="411">
        <v>46.243871080000005</v>
      </c>
      <c r="F199" s="411">
        <f t="shared" si="6"/>
        <v>-60.662217629677443</v>
      </c>
      <c r="G199" s="412">
        <f t="shared" si="7"/>
        <v>-56.743463690282894</v>
      </c>
      <c r="H199" s="262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  <c r="AA199" s="165"/>
    </row>
    <row r="200" spans="1:27" s="176" customFormat="1" x14ac:dyDescent="0.25">
      <c r="A200" s="290" t="s">
        <v>433</v>
      </c>
      <c r="B200" s="189" t="s">
        <v>434</v>
      </c>
      <c r="C200" s="301" t="s">
        <v>198</v>
      </c>
      <c r="D200" s="410">
        <v>32.285638790322594</v>
      </c>
      <c r="E200" s="411">
        <v>13.731593140000001</v>
      </c>
      <c r="F200" s="411">
        <f t="shared" si="6"/>
        <v>-18.554045650322593</v>
      </c>
      <c r="G200" s="412">
        <f t="shared" si="7"/>
        <v>-57.468417369161806</v>
      </c>
      <c r="H200" s="262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  <c r="AA200" s="165"/>
    </row>
    <row r="201" spans="1:27" s="176" customFormat="1" x14ac:dyDescent="0.25">
      <c r="A201" s="290" t="s">
        <v>435</v>
      </c>
      <c r="B201" s="189" t="s">
        <v>436</v>
      </c>
      <c r="C201" s="301" t="s">
        <v>198</v>
      </c>
      <c r="D201" s="410">
        <v>37.67719548333298</v>
      </c>
      <c r="E201" s="411">
        <v>153.37349707999999</v>
      </c>
      <c r="F201" s="411">
        <f t="shared" si="6"/>
        <v>115.69630159666701</v>
      </c>
      <c r="G201" s="412">
        <f t="shared" si="7"/>
        <v>307.07248804610958</v>
      </c>
      <c r="H201" s="262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  <c r="AA201" s="165"/>
    </row>
    <row r="202" spans="1:27" s="176" customFormat="1" x14ac:dyDescent="0.25">
      <c r="A202" s="290" t="s">
        <v>437</v>
      </c>
      <c r="B202" s="181" t="s">
        <v>438</v>
      </c>
      <c r="C202" s="301" t="s">
        <v>198</v>
      </c>
      <c r="D202" s="410">
        <v>42.448999999999998</v>
      </c>
      <c r="E202" s="411">
        <v>0</v>
      </c>
      <c r="F202" s="411">
        <f t="shared" si="6"/>
        <v>-42.448999999999998</v>
      </c>
      <c r="G202" s="412">
        <f t="shared" si="7"/>
        <v>-100</v>
      </c>
      <c r="H202" s="262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  <c r="AA202" s="165"/>
    </row>
    <row r="203" spans="1:27" s="176" customFormat="1" x14ac:dyDescent="0.25">
      <c r="A203" s="290" t="s">
        <v>439</v>
      </c>
      <c r="B203" s="189" t="s">
        <v>440</v>
      </c>
      <c r="C203" s="301" t="s">
        <v>198</v>
      </c>
      <c r="D203" s="410">
        <v>3.2286180000000058</v>
      </c>
      <c r="E203" s="411">
        <v>1.5845675100000001</v>
      </c>
      <c r="F203" s="411">
        <f t="shared" si="6"/>
        <v>-1.6440504900000057</v>
      </c>
      <c r="G203" s="412">
        <f t="shared" si="7"/>
        <v>-50.92118330505506</v>
      </c>
      <c r="H203" s="262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  <c r="AA203" s="165"/>
    </row>
    <row r="204" spans="1:27" s="176" customFormat="1" x14ac:dyDescent="0.25">
      <c r="A204" s="290" t="s">
        <v>441</v>
      </c>
      <c r="B204" s="189" t="s">
        <v>442</v>
      </c>
      <c r="C204" s="301" t="s">
        <v>198</v>
      </c>
      <c r="D204" s="410">
        <v>30.989768999999995</v>
      </c>
      <c r="E204" s="411">
        <v>22.90971334</v>
      </c>
      <c r="F204" s="411">
        <f t="shared" si="6"/>
        <v>-8.0800556599999958</v>
      </c>
      <c r="G204" s="412">
        <f t="shared" si="7"/>
        <v>-26.07330070772711</v>
      </c>
      <c r="H204" s="262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  <c r="AA204" s="165"/>
    </row>
    <row r="205" spans="1:27" s="176" customFormat="1" x14ac:dyDescent="0.25">
      <c r="A205" s="290" t="s">
        <v>443</v>
      </c>
      <c r="B205" s="189" t="s">
        <v>444</v>
      </c>
      <c r="C205" s="301" t="s">
        <v>198</v>
      </c>
      <c r="D205" s="410">
        <v>19.949517000000004</v>
      </c>
      <c r="E205" s="411">
        <v>3.0986478500000003</v>
      </c>
      <c r="F205" s="411">
        <f t="shared" si="6"/>
        <v>-16.850869150000005</v>
      </c>
      <c r="G205" s="412">
        <f t="shared" si="7"/>
        <v>-84.467554527761251</v>
      </c>
      <c r="H205" s="262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  <c r="AA205" s="165"/>
    </row>
    <row r="206" spans="1:27" s="176" customFormat="1" ht="31.5" x14ac:dyDescent="0.25">
      <c r="A206" s="290" t="s">
        <v>445</v>
      </c>
      <c r="B206" s="189" t="s">
        <v>446</v>
      </c>
      <c r="C206" s="301" t="s">
        <v>198</v>
      </c>
      <c r="D206" s="410">
        <v>2</v>
      </c>
      <c r="E206" s="411">
        <v>0</v>
      </c>
      <c r="F206" s="411">
        <f t="shared" si="6"/>
        <v>-2</v>
      </c>
      <c r="G206" s="412">
        <f t="shared" si="7"/>
        <v>-100</v>
      </c>
      <c r="H206" s="262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  <c r="AA206" s="165"/>
    </row>
    <row r="207" spans="1:27" s="176" customFormat="1" x14ac:dyDescent="0.25">
      <c r="A207" s="290" t="s">
        <v>447</v>
      </c>
      <c r="B207" s="189" t="s">
        <v>448</v>
      </c>
      <c r="C207" s="301" t="s">
        <v>198</v>
      </c>
      <c r="D207" s="410">
        <v>51.036998499999996</v>
      </c>
      <c r="E207" s="411">
        <v>39.011657569999997</v>
      </c>
      <c r="F207" s="411">
        <f t="shared" si="6"/>
        <v>-12.025340929999999</v>
      </c>
      <c r="G207" s="412">
        <f t="shared" si="7"/>
        <v>-23.56200655099261</v>
      </c>
      <c r="H207" s="262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  <c r="AA207" s="165"/>
    </row>
    <row r="208" spans="1:27" s="176" customFormat="1" ht="26.25" customHeight="1" x14ac:dyDescent="0.25">
      <c r="A208" s="291" t="s">
        <v>449</v>
      </c>
      <c r="B208" s="187" t="s">
        <v>450</v>
      </c>
      <c r="C208" s="302" t="s">
        <v>198</v>
      </c>
      <c r="D208" s="413">
        <v>0</v>
      </c>
      <c r="E208" s="414">
        <v>0.50126999999999988</v>
      </c>
      <c r="F208" s="414">
        <f t="shared" si="6"/>
        <v>0.50126999999999988</v>
      </c>
      <c r="G208" s="415">
        <f t="shared" si="7"/>
        <v>0</v>
      </c>
      <c r="H208" s="264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  <c r="AA208" s="165"/>
    </row>
    <row r="209" spans="1:27" s="176" customFormat="1" hidden="1" x14ac:dyDescent="0.25">
      <c r="A209" s="290" t="s">
        <v>451</v>
      </c>
      <c r="B209" s="189" t="s">
        <v>452</v>
      </c>
      <c r="C209" s="301" t="s">
        <v>198</v>
      </c>
      <c r="D209" s="410"/>
      <c r="E209" s="411"/>
      <c r="F209" s="411">
        <f t="shared" si="6"/>
        <v>0</v>
      </c>
      <c r="G209" s="412">
        <f t="shared" si="7"/>
        <v>0</v>
      </c>
      <c r="H209" s="262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  <c r="AA209" s="165"/>
    </row>
    <row r="210" spans="1:27" s="176" customFormat="1" hidden="1" x14ac:dyDescent="0.25">
      <c r="A210" s="290" t="s">
        <v>453</v>
      </c>
      <c r="B210" s="189" t="s">
        <v>454</v>
      </c>
      <c r="C210" s="301" t="s">
        <v>198</v>
      </c>
      <c r="D210" s="397">
        <v>0</v>
      </c>
      <c r="E210" s="398">
        <v>0</v>
      </c>
      <c r="F210" s="398">
        <f t="shared" si="6"/>
        <v>0</v>
      </c>
      <c r="G210" s="399">
        <f t="shared" si="7"/>
        <v>0</v>
      </c>
      <c r="H210" s="248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  <c r="AA210" s="165"/>
    </row>
    <row r="211" spans="1:27" s="176" customFormat="1" ht="34.5" hidden="1" customHeight="1" x14ac:dyDescent="0.25">
      <c r="A211" s="290" t="s">
        <v>455</v>
      </c>
      <c r="B211" s="181" t="s">
        <v>456</v>
      </c>
      <c r="C211" s="301" t="s">
        <v>198</v>
      </c>
      <c r="D211" s="397">
        <v>0</v>
      </c>
      <c r="E211" s="398">
        <v>0</v>
      </c>
      <c r="F211" s="398">
        <f t="shared" si="6"/>
        <v>0</v>
      </c>
      <c r="G211" s="399">
        <f t="shared" si="7"/>
        <v>0</v>
      </c>
      <c r="H211" s="248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  <c r="AA211" s="165"/>
    </row>
    <row r="212" spans="1:27" s="176" customFormat="1" hidden="1" x14ac:dyDescent="0.25">
      <c r="A212" s="290" t="s">
        <v>457</v>
      </c>
      <c r="B212" s="183" t="s">
        <v>458</v>
      </c>
      <c r="C212" s="301" t="s">
        <v>198</v>
      </c>
      <c r="D212" s="397"/>
      <c r="E212" s="398"/>
      <c r="F212" s="398">
        <f t="shared" si="6"/>
        <v>0</v>
      </c>
      <c r="G212" s="399">
        <f t="shared" si="7"/>
        <v>0</v>
      </c>
      <c r="H212" s="248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  <c r="AA212" s="165"/>
    </row>
    <row r="213" spans="1:27" s="176" customFormat="1" hidden="1" x14ac:dyDescent="0.25">
      <c r="A213" s="290" t="s">
        <v>459</v>
      </c>
      <c r="B213" s="183" t="s">
        <v>460</v>
      </c>
      <c r="C213" s="301" t="s">
        <v>198</v>
      </c>
      <c r="D213" s="397"/>
      <c r="E213" s="398"/>
      <c r="F213" s="398">
        <f t="shared" si="6"/>
        <v>0</v>
      </c>
      <c r="G213" s="399">
        <f t="shared" si="7"/>
        <v>0</v>
      </c>
      <c r="H213" s="248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  <c r="AA213" s="165"/>
    </row>
    <row r="214" spans="1:27" s="176" customFormat="1" x14ac:dyDescent="0.25">
      <c r="A214" s="290" t="s">
        <v>461</v>
      </c>
      <c r="B214" s="189" t="s">
        <v>462</v>
      </c>
      <c r="C214" s="301" t="s">
        <v>198</v>
      </c>
      <c r="D214" s="397"/>
      <c r="E214" s="398">
        <v>0.50126999999999988</v>
      </c>
      <c r="F214" s="398">
        <f t="shared" si="6"/>
        <v>0.50126999999999988</v>
      </c>
      <c r="G214" s="399">
        <f t="shared" si="7"/>
        <v>0</v>
      </c>
      <c r="H214" s="248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  <c r="AA214" s="165"/>
    </row>
    <row r="215" spans="1:27" s="176" customFormat="1" x14ac:dyDescent="0.25">
      <c r="A215" s="291" t="s">
        <v>463</v>
      </c>
      <c r="B215" s="187" t="s">
        <v>464</v>
      </c>
      <c r="C215" s="302" t="s">
        <v>198</v>
      </c>
      <c r="D215" s="413">
        <v>35.863141860000006</v>
      </c>
      <c r="E215" s="414">
        <v>3.1329374999999997</v>
      </c>
      <c r="F215" s="414">
        <f t="shared" si="6"/>
        <v>-32.730204360000009</v>
      </c>
      <c r="G215" s="415">
        <f t="shared" si="7"/>
        <v>-91.26418563038861</v>
      </c>
      <c r="H215" s="264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  <c r="AA215" s="165"/>
    </row>
    <row r="216" spans="1:27" s="176" customFormat="1" x14ac:dyDescent="0.25">
      <c r="A216" s="290" t="s">
        <v>465</v>
      </c>
      <c r="B216" s="189" t="s">
        <v>466</v>
      </c>
      <c r="C216" s="301" t="s">
        <v>198</v>
      </c>
      <c r="D216" s="410">
        <v>35.863141860000006</v>
      </c>
      <c r="E216" s="411">
        <v>3.1329374999999997</v>
      </c>
      <c r="F216" s="411">
        <f t="shared" si="6"/>
        <v>-32.730204360000009</v>
      </c>
      <c r="G216" s="412">
        <f t="shared" si="7"/>
        <v>-91.26418563038861</v>
      </c>
      <c r="H216" s="262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  <c r="AA216" s="165"/>
    </row>
    <row r="217" spans="1:27" s="176" customFormat="1" x14ac:dyDescent="0.25">
      <c r="A217" s="290" t="s">
        <v>467</v>
      </c>
      <c r="B217" s="181" t="s">
        <v>468</v>
      </c>
      <c r="C217" s="301" t="s">
        <v>198</v>
      </c>
      <c r="D217" s="410">
        <v>35.863141860000006</v>
      </c>
      <c r="E217" s="411">
        <v>3.1329374999999997</v>
      </c>
      <c r="F217" s="411">
        <f t="shared" si="6"/>
        <v>-32.730204360000009</v>
      </c>
      <c r="G217" s="412">
        <f t="shared" si="7"/>
        <v>-91.26418563038861</v>
      </c>
      <c r="H217" s="262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  <c r="AA217" s="165"/>
    </row>
    <row r="218" spans="1:27" s="176" customFormat="1" hidden="1" x14ac:dyDescent="0.25">
      <c r="A218" s="290" t="s">
        <v>469</v>
      </c>
      <c r="B218" s="181" t="s">
        <v>470</v>
      </c>
      <c r="C218" s="301" t="s">
        <v>198</v>
      </c>
      <c r="D218" s="410"/>
      <c r="E218" s="411"/>
      <c r="F218" s="411">
        <f t="shared" si="6"/>
        <v>0</v>
      </c>
      <c r="G218" s="412">
        <f t="shared" si="7"/>
        <v>0</v>
      </c>
      <c r="H218" s="262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  <c r="AA218" s="165"/>
    </row>
    <row r="219" spans="1:27" s="176" customFormat="1" ht="31.5" hidden="1" x14ac:dyDescent="0.25">
      <c r="A219" s="290" t="s">
        <v>471</v>
      </c>
      <c r="B219" s="181" t="s">
        <v>472</v>
      </c>
      <c r="C219" s="301" t="s">
        <v>198</v>
      </c>
      <c r="D219" s="410"/>
      <c r="E219" s="411"/>
      <c r="F219" s="411">
        <f t="shared" si="6"/>
        <v>0</v>
      </c>
      <c r="G219" s="412">
        <f t="shared" si="7"/>
        <v>0</v>
      </c>
      <c r="H219" s="262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  <c r="AA219" s="165"/>
    </row>
    <row r="220" spans="1:27" s="176" customFormat="1" hidden="1" x14ac:dyDescent="0.25">
      <c r="A220" s="290" t="s">
        <v>473</v>
      </c>
      <c r="B220" s="181" t="s">
        <v>474</v>
      </c>
      <c r="C220" s="301" t="s">
        <v>198</v>
      </c>
      <c r="D220" s="410"/>
      <c r="E220" s="411"/>
      <c r="F220" s="411">
        <f t="shared" si="6"/>
        <v>0</v>
      </c>
      <c r="G220" s="412">
        <f t="shared" si="7"/>
        <v>0</v>
      </c>
      <c r="H220" s="262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  <c r="AA220" s="165"/>
    </row>
    <row r="221" spans="1:27" s="176" customFormat="1" hidden="1" x14ac:dyDescent="0.25">
      <c r="A221" s="290" t="s">
        <v>475</v>
      </c>
      <c r="B221" s="181" t="s">
        <v>476</v>
      </c>
      <c r="C221" s="301" t="s">
        <v>198</v>
      </c>
      <c r="D221" s="410"/>
      <c r="E221" s="411"/>
      <c r="F221" s="411">
        <f t="shared" si="6"/>
        <v>0</v>
      </c>
      <c r="G221" s="412">
        <f t="shared" si="7"/>
        <v>0</v>
      </c>
      <c r="H221" s="262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  <c r="AA221" s="165"/>
    </row>
    <row r="222" spans="1:27" s="176" customFormat="1" hidden="1" x14ac:dyDescent="0.25">
      <c r="A222" s="290" t="s">
        <v>477</v>
      </c>
      <c r="B222" s="181" t="s">
        <v>478</v>
      </c>
      <c r="C222" s="301" t="s">
        <v>198</v>
      </c>
      <c r="D222" s="397"/>
      <c r="E222" s="398"/>
      <c r="F222" s="398">
        <f t="shared" si="6"/>
        <v>0</v>
      </c>
      <c r="G222" s="399">
        <f t="shared" si="7"/>
        <v>0</v>
      </c>
      <c r="H222" s="248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  <c r="AA222" s="165"/>
    </row>
    <row r="223" spans="1:27" s="176" customFormat="1" hidden="1" x14ac:dyDescent="0.25">
      <c r="A223" s="290" t="s">
        <v>479</v>
      </c>
      <c r="B223" s="189" t="s">
        <v>480</v>
      </c>
      <c r="C223" s="301" t="s">
        <v>198</v>
      </c>
      <c r="D223" s="397"/>
      <c r="E223" s="411"/>
      <c r="F223" s="398">
        <f t="shared" si="6"/>
        <v>0</v>
      </c>
      <c r="G223" s="399">
        <f t="shared" si="7"/>
        <v>0</v>
      </c>
      <c r="H223" s="248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  <c r="AA223" s="165"/>
    </row>
    <row r="224" spans="1:27" s="176" customFormat="1" hidden="1" x14ac:dyDescent="0.25">
      <c r="A224" s="290" t="s">
        <v>481</v>
      </c>
      <c r="B224" s="189" t="s">
        <v>482</v>
      </c>
      <c r="C224" s="301" t="s">
        <v>198</v>
      </c>
      <c r="D224" s="397"/>
      <c r="E224" s="398"/>
      <c r="F224" s="398">
        <f t="shared" si="6"/>
        <v>0</v>
      </c>
      <c r="G224" s="399">
        <f t="shared" si="7"/>
        <v>0</v>
      </c>
      <c r="H224" s="248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  <c r="AA224" s="165"/>
    </row>
    <row r="225" spans="1:27" s="176" customFormat="1" hidden="1" x14ac:dyDescent="0.25">
      <c r="A225" s="290" t="s">
        <v>483</v>
      </c>
      <c r="B225" s="189" t="s">
        <v>289</v>
      </c>
      <c r="C225" s="301" t="s">
        <v>377</v>
      </c>
      <c r="D225" s="397"/>
      <c r="E225" s="398"/>
      <c r="F225" s="398">
        <f t="shared" si="6"/>
        <v>0</v>
      </c>
      <c r="G225" s="399">
        <f t="shared" si="7"/>
        <v>0</v>
      </c>
      <c r="H225" s="248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  <c r="AA225" s="165"/>
    </row>
    <row r="226" spans="1:27" s="176" customFormat="1" ht="31.5" hidden="1" x14ac:dyDescent="0.25">
      <c r="A226" s="290" t="s">
        <v>484</v>
      </c>
      <c r="B226" s="189" t="s">
        <v>485</v>
      </c>
      <c r="C226" s="301" t="s">
        <v>198</v>
      </c>
      <c r="D226" s="397"/>
      <c r="E226" s="398"/>
      <c r="F226" s="398">
        <f t="shared" si="6"/>
        <v>0</v>
      </c>
      <c r="G226" s="399">
        <f t="shared" si="7"/>
        <v>0</v>
      </c>
      <c r="H226" s="248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  <c r="AA226" s="165"/>
    </row>
    <row r="227" spans="1:27" s="176" customFormat="1" hidden="1" x14ac:dyDescent="0.25">
      <c r="A227" s="291" t="s">
        <v>486</v>
      </c>
      <c r="B227" s="187" t="s">
        <v>487</v>
      </c>
      <c r="C227" s="302" t="s">
        <v>198</v>
      </c>
      <c r="D227" s="403">
        <v>0</v>
      </c>
      <c r="E227" s="404">
        <v>0</v>
      </c>
      <c r="F227" s="404">
        <f t="shared" si="6"/>
        <v>0</v>
      </c>
      <c r="G227" s="405">
        <f t="shared" si="7"/>
        <v>0</v>
      </c>
      <c r="H227" s="250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  <c r="AA227" s="165"/>
    </row>
    <row r="228" spans="1:27" s="176" customFormat="1" hidden="1" x14ac:dyDescent="0.25">
      <c r="A228" s="290" t="s">
        <v>488</v>
      </c>
      <c r="B228" s="189" t="s">
        <v>489</v>
      </c>
      <c r="C228" s="301" t="s">
        <v>198</v>
      </c>
      <c r="D228" s="397">
        <v>0</v>
      </c>
      <c r="E228" s="398">
        <v>0</v>
      </c>
      <c r="F228" s="398">
        <f t="shared" si="6"/>
        <v>0</v>
      </c>
      <c r="G228" s="399">
        <f t="shared" si="7"/>
        <v>0</v>
      </c>
      <c r="H228" s="248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  <c r="AA228" s="165"/>
    </row>
    <row r="229" spans="1:27" s="176" customFormat="1" hidden="1" x14ac:dyDescent="0.25">
      <c r="A229" s="290" t="s">
        <v>490</v>
      </c>
      <c r="B229" s="189" t="s">
        <v>491</v>
      </c>
      <c r="C229" s="301" t="s">
        <v>198</v>
      </c>
      <c r="D229" s="397">
        <v>0</v>
      </c>
      <c r="E229" s="398">
        <v>0</v>
      </c>
      <c r="F229" s="398">
        <f t="shared" si="6"/>
        <v>0</v>
      </c>
      <c r="G229" s="399">
        <f t="shared" si="7"/>
        <v>0</v>
      </c>
      <c r="H229" s="248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  <c r="AA229" s="165"/>
    </row>
    <row r="230" spans="1:27" s="176" customFormat="1" hidden="1" x14ac:dyDescent="0.25">
      <c r="A230" s="290" t="s">
        <v>492</v>
      </c>
      <c r="B230" s="181" t="s">
        <v>493</v>
      </c>
      <c r="C230" s="301" t="s">
        <v>198</v>
      </c>
      <c r="D230" s="397"/>
      <c r="E230" s="398"/>
      <c r="F230" s="398">
        <f t="shared" si="6"/>
        <v>0</v>
      </c>
      <c r="G230" s="399">
        <f t="shared" si="7"/>
        <v>0</v>
      </c>
      <c r="H230" s="248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  <c r="AA230" s="165"/>
    </row>
    <row r="231" spans="1:27" s="176" customFormat="1" hidden="1" x14ac:dyDescent="0.25">
      <c r="A231" s="290" t="s">
        <v>494</v>
      </c>
      <c r="B231" s="181" t="s">
        <v>495</v>
      </c>
      <c r="C231" s="301" t="s">
        <v>198</v>
      </c>
      <c r="D231" s="397"/>
      <c r="E231" s="398"/>
      <c r="F231" s="398">
        <f t="shared" si="6"/>
        <v>0</v>
      </c>
      <c r="G231" s="399">
        <f t="shared" si="7"/>
        <v>0</v>
      </c>
      <c r="H231" s="248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  <c r="AA231" s="165"/>
    </row>
    <row r="232" spans="1:27" s="176" customFormat="1" hidden="1" x14ac:dyDescent="0.25">
      <c r="A232" s="290" t="s">
        <v>496</v>
      </c>
      <c r="B232" s="181" t="s">
        <v>497</v>
      </c>
      <c r="C232" s="301" t="s">
        <v>198</v>
      </c>
      <c r="D232" s="397"/>
      <c r="E232" s="398"/>
      <c r="F232" s="398">
        <f t="shared" si="6"/>
        <v>0</v>
      </c>
      <c r="G232" s="399">
        <f t="shared" si="7"/>
        <v>0</v>
      </c>
      <c r="H232" s="248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  <c r="AA232" s="165"/>
    </row>
    <row r="233" spans="1:27" s="176" customFormat="1" hidden="1" x14ac:dyDescent="0.25">
      <c r="A233" s="290" t="s">
        <v>498</v>
      </c>
      <c r="B233" s="189" t="s">
        <v>499</v>
      </c>
      <c r="C233" s="301" t="s">
        <v>198</v>
      </c>
      <c r="D233" s="397"/>
      <c r="E233" s="398"/>
      <c r="F233" s="398">
        <f t="shared" si="6"/>
        <v>0</v>
      </c>
      <c r="G233" s="399">
        <f t="shared" si="7"/>
        <v>0</v>
      </c>
      <c r="H233" s="248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  <c r="AA233" s="165"/>
    </row>
    <row r="234" spans="1:27" s="176" customFormat="1" ht="29.25" hidden="1" customHeight="1" x14ac:dyDescent="0.25">
      <c r="A234" s="290" t="s">
        <v>500</v>
      </c>
      <c r="B234" s="189" t="s">
        <v>501</v>
      </c>
      <c r="C234" s="301" t="s">
        <v>198</v>
      </c>
      <c r="D234" s="397">
        <v>0</v>
      </c>
      <c r="E234" s="398">
        <v>0</v>
      </c>
      <c r="F234" s="398">
        <f t="shared" si="6"/>
        <v>0</v>
      </c>
      <c r="G234" s="399">
        <f t="shared" si="7"/>
        <v>0</v>
      </c>
      <c r="H234" s="248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  <c r="AA234" s="165"/>
    </row>
    <row r="235" spans="1:27" s="176" customFormat="1" hidden="1" x14ac:dyDescent="0.25">
      <c r="A235" s="290" t="s">
        <v>502</v>
      </c>
      <c r="B235" s="181" t="s">
        <v>503</v>
      </c>
      <c r="C235" s="301" t="s">
        <v>198</v>
      </c>
      <c r="D235" s="397"/>
      <c r="E235" s="398"/>
      <c r="F235" s="398">
        <f t="shared" si="6"/>
        <v>0</v>
      </c>
      <c r="G235" s="399">
        <f t="shared" si="7"/>
        <v>0</v>
      </c>
      <c r="H235" s="248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  <c r="AA235" s="165"/>
    </row>
    <row r="236" spans="1:27" s="176" customFormat="1" hidden="1" x14ac:dyDescent="0.25">
      <c r="A236" s="290" t="s">
        <v>504</v>
      </c>
      <c r="B236" s="181" t="s">
        <v>505</v>
      </c>
      <c r="C236" s="301" t="s">
        <v>198</v>
      </c>
      <c r="D236" s="397"/>
      <c r="E236" s="398"/>
      <c r="F236" s="398">
        <f t="shared" ref="F236:F257" si="8">E236-D236</f>
        <v>0</v>
      </c>
      <c r="G236" s="399">
        <f t="shared" ref="G236:G257" si="9">IF(D236=0,0,(F236/D236)*100)</f>
        <v>0</v>
      </c>
      <c r="H236" s="248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  <c r="AA236" s="165"/>
    </row>
    <row r="237" spans="1:27" s="176" customFormat="1" hidden="1" x14ac:dyDescent="0.25">
      <c r="A237" s="290" t="s">
        <v>506</v>
      </c>
      <c r="B237" s="189" t="s">
        <v>507</v>
      </c>
      <c r="C237" s="301" t="s">
        <v>198</v>
      </c>
      <c r="D237" s="397"/>
      <c r="E237" s="398"/>
      <c r="F237" s="398">
        <f t="shared" si="8"/>
        <v>0</v>
      </c>
      <c r="G237" s="399">
        <f t="shared" si="9"/>
        <v>0</v>
      </c>
      <c r="H237" s="248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  <c r="AA237" s="165"/>
    </row>
    <row r="238" spans="1:27" s="176" customFormat="1" hidden="1" x14ac:dyDescent="0.25">
      <c r="A238" s="290" t="s">
        <v>508</v>
      </c>
      <c r="B238" s="189" t="s">
        <v>509</v>
      </c>
      <c r="C238" s="301" t="s">
        <v>198</v>
      </c>
      <c r="D238" s="397"/>
      <c r="E238" s="398"/>
      <c r="F238" s="398">
        <f t="shared" si="8"/>
        <v>0</v>
      </c>
      <c r="G238" s="399">
        <f t="shared" si="9"/>
        <v>0</v>
      </c>
      <c r="H238" s="248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  <c r="AA238" s="165"/>
    </row>
    <row r="239" spans="1:27" s="176" customFormat="1" hidden="1" x14ac:dyDescent="0.25">
      <c r="A239" s="290" t="s">
        <v>510</v>
      </c>
      <c r="B239" s="189" t="s">
        <v>511</v>
      </c>
      <c r="C239" s="301" t="s">
        <v>198</v>
      </c>
      <c r="D239" s="397"/>
      <c r="E239" s="398"/>
      <c r="F239" s="398">
        <f t="shared" si="8"/>
        <v>0</v>
      </c>
      <c r="G239" s="399">
        <f t="shared" si="9"/>
        <v>0</v>
      </c>
      <c r="H239" s="248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  <c r="AA239" s="165"/>
    </row>
    <row r="240" spans="1:27" s="176" customFormat="1" x14ac:dyDescent="0.25">
      <c r="A240" s="291" t="s">
        <v>512</v>
      </c>
      <c r="B240" s="187" t="s">
        <v>513</v>
      </c>
      <c r="C240" s="302" t="s">
        <v>198</v>
      </c>
      <c r="D240" s="403">
        <v>25</v>
      </c>
      <c r="E240" s="404">
        <v>0</v>
      </c>
      <c r="F240" s="404">
        <f t="shared" si="8"/>
        <v>-25</v>
      </c>
      <c r="G240" s="405">
        <f t="shared" si="9"/>
        <v>-100</v>
      </c>
      <c r="H240" s="250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  <c r="AA240" s="165"/>
    </row>
    <row r="241" spans="1:27" s="176" customFormat="1" x14ac:dyDescent="0.25">
      <c r="A241" s="290" t="s">
        <v>514</v>
      </c>
      <c r="B241" s="189" t="s">
        <v>515</v>
      </c>
      <c r="C241" s="301" t="s">
        <v>198</v>
      </c>
      <c r="D241" s="397">
        <v>25</v>
      </c>
      <c r="E241" s="398">
        <v>0</v>
      </c>
      <c r="F241" s="398">
        <f t="shared" si="8"/>
        <v>-25</v>
      </c>
      <c r="G241" s="399">
        <f t="shared" si="9"/>
        <v>-100</v>
      </c>
      <c r="H241" s="248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  <c r="AA241" s="165"/>
    </row>
    <row r="242" spans="1:27" s="176" customFormat="1" x14ac:dyDescent="0.25">
      <c r="A242" s="290" t="s">
        <v>516</v>
      </c>
      <c r="B242" s="181" t="s">
        <v>493</v>
      </c>
      <c r="C242" s="301" t="s">
        <v>198</v>
      </c>
      <c r="D242" s="410">
        <v>25</v>
      </c>
      <c r="E242" s="411"/>
      <c r="F242" s="411">
        <f t="shared" si="8"/>
        <v>-25</v>
      </c>
      <c r="G242" s="412">
        <f t="shared" si="9"/>
        <v>-100</v>
      </c>
      <c r="H242" s="262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  <c r="AA242" s="165"/>
    </row>
    <row r="243" spans="1:27" s="176" customFormat="1" hidden="1" x14ac:dyDescent="0.25">
      <c r="A243" s="290" t="s">
        <v>517</v>
      </c>
      <c r="B243" s="181" t="s">
        <v>495</v>
      </c>
      <c r="C243" s="301" t="s">
        <v>198</v>
      </c>
      <c r="D243" s="397"/>
      <c r="E243" s="398"/>
      <c r="F243" s="398">
        <f t="shared" si="8"/>
        <v>0</v>
      </c>
      <c r="G243" s="399">
        <f t="shared" si="9"/>
        <v>0</v>
      </c>
      <c r="H243" s="248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  <c r="AA243" s="165"/>
    </row>
    <row r="244" spans="1:27" s="176" customFormat="1" hidden="1" x14ac:dyDescent="0.25">
      <c r="A244" s="290" t="s">
        <v>518</v>
      </c>
      <c r="B244" s="181" t="s">
        <v>497</v>
      </c>
      <c r="C244" s="301" t="s">
        <v>198</v>
      </c>
      <c r="D244" s="397"/>
      <c r="E244" s="398"/>
      <c r="F244" s="398">
        <f t="shared" si="8"/>
        <v>0</v>
      </c>
      <c r="G244" s="399">
        <f t="shared" si="9"/>
        <v>0</v>
      </c>
      <c r="H244" s="248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  <c r="AA244" s="165"/>
    </row>
    <row r="245" spans="1:27" s="176" customFormat="1" hidden="1" x14ac:dyDescent="0.25">
      <c r="A245" s="290" t="s">
        <v>519</v>
      </c>
      <c r="B245" s="189" t="s">
        <v>373</v>
      </c>
      <c r="C245" s="301" t="s">
        <v>198</v>
      </c>
      <c r="D245" s="397"/>
      <c r="E245" s="398"/>
      <c r="F245" s="398">
        <f t="shared" si="8"/>
        <v>0</v>
      </c>
      <c r="G245" s="399">
        <f t="shared" si="9"/>
        <v>0</v>
      </c>
      <c r="H245" s="248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  <c r="AA245" s="165"/>
    </row>
    <row r="246" spans="1:27" s="176" customFormat="1" hidden="1" x14ac:dyDescent="0.25">
      <c r="A246" s="290" t="s">
        <v>520</v>
      </c>
      <c r="B246" s="189" t="s">
        <v>521</v>
      </c>
      <c r="C246" s="301" t="s">
        <v>198</v>
      </c>
      <c r="D246" s="397"/>
      <c r="E246" s="398"/>
      <c r="F246" s="398">
        <f t="shared" si="8"/>
        <v>0</v>
      </c>
      <c r="G246" s="399">
        <f t="shared" si="9"/>
        <v>0</v>
      </c>
      <c r="H246" s="248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  <c r="AA246" s="165"/>
    </row>
    <row r="247" spans="1:27" s="176" customFormat="1" ht="31.5" x14ac:dyDescent="0.25">
      <c r="A247" s="291" t="s">
        <v>522</v>
      </c>
      <c r="B247" s="187" t="s">
        <v>523</v>
      </c>
      <c r="C247" s="302" t="s">
        <v>198</v>
      </c>
      <c r="D247" s="403">
        <v>47.194249916666195</v>
      </c>
      <c r="E247" s="404">
        <v>1046.9059533700006</v>
      </c>
      <c r="F247" s="404">
        <f t="shared" si="8"/>
        <v>999.71170345333439</v>
      </c>
      <c r="G247" s="405">
        <f t="shared" si="9"/>
        <v>2118.2913283261987</v>
      </c>
      <c r="H247" s="250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  <c r="AA247" s="165"/>
    </row>
    <row r="248" spans="1:27" s="176" customFormat="1" ht="31.5" x14ac:dyDescent="0.25">
      <c r="A248" s="291" t="s">
        <v>524</v>
      </c>
      <c r="B248" s="187" t="s">
        <v>525</v>
      </c>
      <c r="C248" s="302" t="s">
        <v>198</v>
      </c>
      <c r="D248" s="403">
        <v>-35.863141860000006</v>
      </c>
      <c r="E248" s="404">
        <v>-2.6316674999999998</v>
      </c>
      <c r="F248" s="404">
        <f t="shared" si="8"/>
        <v>33.231474360000007</v>
      </c>
      <c r="G248" s="405">
        <f t="shared" si="9"/>
        <v>-92.66191592952643</v>
      </c>
      <c r="H248" s="250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  <c r="AA248" s="165"/>
    </row>
    <row r="249" spans="1:27" s="176" customFormat="1" x14ac:dyDescent="0.25">
      <c r="A249" s="290" t="s">
        <v>526</v>
      </c>
      <c r="B249" s="189" t="s">
        <v>527</v>
      </c>
      <c r="C249" s="301" t="s">
        <v>198</v>
      </c>
      <c r="D249" s="397">
        <v>-35.863141860000006</v>
      </c>
      <c r="E249" s="398">
        <v>-2.6316674999999998</v>
      </c>
      <c r="F249" s="398">
        <f t="shared" si="8"/>
        <v>33.231474360000007</v>
      </c>
      <c r="G249" s="399">
        <f t="shared" si="9"/>
        <v>-92.66191592952643</v>
      </c>
      <c r="H249" s="248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  <c r="AA249" s="165"/>
    </row>
    <row r="250" spans="1:27" s="176" customFormat="1" hidden="1" x14ac:dyDescent="0.25">
      <c r="A250" s="290" t="s">
        <v>528</v>
      </c>
      <c r="B250" s="189" t="s">
        <v>529</v>
      </c>
      <c r="C250" s="301" t="s">
        <v>198</v>
      </c>
      <c r="D250" s="397"/>
      <c r="E250" s="398"/>
      <c r="F250" s="398">
        <f t="shared" si="8"/>
        <v>0</v>
      </c>
      <c r="G250" s="399">
        <f t="shared" si="9"/>
        <v>0</v>
      </c>
      <c r="H250" s="248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  <c r="AA250" s="165"/>
    </row>
    <row r="251" spans="1:27" s="176" customFormat="1" ht="31.5" x14ac:dyDescent="0.25">
      <c r="A251" s="291" t="s">
        <v>530</v>
      </c>
      <c r="B251" s="187" t="s">
        <v>531</v>
      </c>
      <c r="C251" s="302" t="s">
        <v>198</v>
      </c>
      <c r="D251" s="403">
        <v>-25</v>
      </c>
      <c r="E251" s="404">
        <v>0</v>
      </c>
      <c r="F251" s="404">
        <f t="shared" si="8"/>
        <v>25</v>
      </c>
      <c r="G251" s="405">
        <f t="shared" si="9"/>
        <v>-100</v>
      </c>
      <c r="H251" s="250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  <c r="AA251" s="165"/>
    </row>
    <row r="252" spans="1:27" s="176" customFormat="1" x14ac:dyDescent="0.25">
      <c r="A252" s="290" t="s">
        <v>532</v>
      </c>
      <c r="B252" s="189" t="s">
        <v>533</v>
      </c>
      <c r="C252" s="301" t="s">
        <v>198</v>
      </c>
      <c r="D252" s="397">
        <v>-25</v>
      </c>
      <c r="E252" s="398">
        <v>0</v>
      </c>
      <c r="F252" s="398">
        <f t="shared" si="8"/>
        <v>25</v>
      </c>
      <c r="G252" s="399">
        <f t="shared" si="9"/>
        <v>-100</v>
      </c>
      <c r="H252" s="248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  <c r="AA252" s="165"/>
    </row>
    <row r="253" spans="1:27" s="176" customFormat="1" hidden="1" x14ac:dyDescent="0.25">
      <c r="A253" s="290" t="s">
        <v>534</v>
      </c>
      <c r="B253" s="189" t="s">
        <v>535</v>
      </c>
      <c r="C253" s="301" t="s">
        <v>198</v>
      </c>
      <c r="D253" s="397">
        <v>0</v>
      </c>
      <c r="E253" s="398">
        <v>0</v>
      </c>
      <c r="F253" s="398">
        <f t="shared" si="8"/>
        <v>0</v>
      </c>
      <c r="G253" s="399">
        <f t="shared" si="9"/>
        <v>0</v>
      </c>
      <c r="H253" s="248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  <c r="AA253" s="165"/>
    </row>
    <row r="254" spans="1:27" s="176" customFormat="1" hidden="1" x14ac:dyDescent="0.25">
      <c r="A254" s="291" t="s">
        <v>536</v>
      </c>
      <c r="B254" s="187" t="s">
        <v>537</v>
      </c>
      <c r="C254" s="302" t="s">
        <v>198</v>
      </c>
      <c r="D254" s="403"/>
      <c r="E254" s="404"/>
      <c r="F254" s="404">
        <f t="shared" si="8"/>
        <v>0</v>
      </c>
      <c r="G254" s="405">
        <f t="shared" si="9"/>
        <v>0</v>
      </c>
      <c r="H254" s="250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  <c r="AA254" s="165"/>
    </row>
    <row r="255" spans="1:27" s="176" customFormat="1" ht="31.5" x14ac:dyDescent="0.25">
      <c r="A255" s="291" t="s">
        <v>538</v>
      </c>
      <c r="B255" s="187" t="s">
        <v>539</v>
      </c>
      <c r="C255" s="302" t="s">
        <v>198</v>
      </c>
      <c r="D255" s="403">
        <v>-13.668891943333811</v>
      </c>
      <c r="E255" s="404">
        <v>1044.2742858700005</v>
      </c>
      <c r="F255" s="404">
        <f t="shared" si="8"/>
        <v>1057.9431778133344</v>
      </c>
      <c r="G255" s="405">
        <f t="shared" si="9"/>
        <v>-7739.7874107072976</v>
      </c>
      <c r="H255" s="250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  <c r="AA255" s="165"/>
    </row>
    <row r="256" spans="1:27" s="176" customFormat="1" x14ac:dyDescent="0.25">
      <c r="A256" s="290" t="s">
        <v>540</v>
      </c>
      <c r="B256" s="192" t="s">
        <v>541</v>
      </c>
      <c r="C256" s="301" t="s">
        <v>198</v>
      </c>
      <c r="D256" s="397">
        <v>146.7179328400006</v>
      </c>
      <c r="E256" s="398">
        <v>20.96203259</v>
      </c>
      <c r="F256" s="398">
        <f t="shared" si="8"/>
        <v>-125.75590025000059</v>
      </c>
      <c r="G256" s="399">
        <f t="shared" si="9"/>
        <v>-85.712699065314936</v>
      </c>
      <c r="H256" s="248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  <c r="AA256" s="165"/>
    </row>
    <row r="257" spans="1:27" s="176" customFormat="1" ht="16.5" thickBot="1" x14ac:dyDescent="0.3">
      <c r="A257" s="303" t="s">
        <v>542</v>
      </c>
      <c r="B257" s="210" t="s">
        <v>543</v>
      </c>
      <c r="C257" s="304" t="s">
        <v>198</v>
      </c>
      <c r="D257" s="400">
        <v>133.04904089666678</v>
      </c>
      <c r="E257" s="401">
        <v>1065.2363184600006</v>
      </c>
      <c r="F257" s="401">
        <f t="shared" si="8"/>
        <v>932.18727756333374</v>
      </c>
      <c r="G257" s="402">
        <f t="shared" si="9"/>
        <v>700.63434601330334</v>
      </c>
      <c r="H257" s="271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  <c r="AA257" s="165"/>
    </row>
    <row r="258" spans="1:27" s="176" customFormat="1" ht="16.5" thickBot="1" x14ac:dyDescent="0.3">
      <c r="A258" s="288" t="s">
        <v>544</v>
      </c>
      <c r="B258" s="177" t="s">
        <v>289</v>
      </c>
      <c r="C258" s="289" t="s">
        <v>377</v>
      </c>
      <c r="D258" s="244"/>
      <c r="E258" s="245"/>
      <c r="F258" s="245"/>
      <c r="G258" s="337" t="str">
        <f t="shared" ref="G258" si="10">IFERROR(F258/D258,"")</f>
        <v/>
      </c>
      <c r="H258" s="246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  <c r="AA258" s="165"/>
    </row>
    <row r="259" spans="1:27" s="176" customFormat="1" hidden="1" x14ac:dyDescent="0.25">
      <c r="A259" s="291" t="s">
        <v>545</v>
      </c>
      <c r="B259" s="182" t="s">
        <v>546</v>
      </c>
      <c r="C259" s="302" t="s">
        <v>198</v>
      </c>
      <c r="D259" s="249"/>
      <c r="E259" s="268"/>
      <c r="F259" s="268"/>
      <c r="G259" s="339"/>
      <c r="H259" s="250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  <c r="AA259" s="165"/>
    </row>
    <row r="260" spans="1:27" s="176" customFormat="1" ht="31.5" hidden="1" x14ac:dyDescent="0.25">
      <c r="A260" s="290" t="s">
        <v>547</v>
      </c>
      <c r="B260" s="181" t="s">
        <v>548</v>
      </c>
      <c r="C260" s="301" t="s">
        <v>198</v>
      </c>
      <c r="D260" s="247"/>
      <c r="E260" s="267"/>
      <c r="F260" s="267"/>
      <c r="G260" s="338"/>
      <c r="H260" s="248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  <c r="AA260" s="165"/>
    </row>
    <row r="261" spans="1:27" s="176" customFormat="1" hidden="1" x14ac:dyDescent="0.25">
      <c r="A261" s="290" t="s">
        <v>549</v>
      </c>
      <c r="B261" s="183" t="s">
        <v>550</v>
      </c>
      <c r="C261" s="301" t="s">
        <v>198</v>
      </c>
      <c r="D261" s="247"/>
      <c r="E261" s="267"/>
      <c r="F261" s="267"/>
      <c r="G261" s="338"/>
      <c r="H261" s="248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  <c r="AA261" s="165"/>
    </row>
    <row r="262" spans="1:27" s="176" customFormat="1" ht="31.5" hidden="1" x14ac:dyDescent="0.25">
      <c r="A262" s="290" t="s">
        <v>551</v>
      </c>
      <c r="B262" s="183" t="s">
        <v>552</v>
      </c>
      <c r="C262" s="301" t="s">
        <v>198</v>
      </c>
      <c r="D262" s="247"/>
      <c r="E262" s="267"/>
      <c r="F262" s="267"/>
      <c r="G262" s="338"/>
      <c r="H262" s="248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  <c r="AA262" s="165"/>
    </row>
    <row r="263" spans="1:27" s="176" customFormat="1" hidden="1" x14ac:dyDescent="0.25">
      <c r="A263" s="290" t="s">
        <v>553</v>
      </c>
      <c r="B263" s="184" t="s">
        <v>550</v>
      </c>
      <c r="C263" s="301" t="s">
        <v>198</v>
      </c>
      <c r="D263" s="247"/>
      <c r="E263" s="267"/>
      <c r="F263" s="267"/>
      <c r="G263" s="338"/>
      <c r="H263" s="248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  <c r="AA263" s="165"/>
    </row>
    <row r="264" spans="1:27" s="176" customFormat="1" ht="31.5" hidden="1" x14ac:dyDescent="0.25">
      <c r="A264" s="290" t="s">
        <v>554</v>
      </c>
      <c r="B264" s="183" t="s">
        <v>204</v>
      </c>
      <c r="C264" s="301" t="s">
        <v>198</v>
      </c>
      <c r="D264" s="247"/>
      <c r="E264" s="267"/>
      <c r="F264" s="267"/>
      <c r="G264" s="338"/>
      <c r="H264" s="248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  <c r="AA264" s="165"/>
    </row>
    <row r="265" spans="1:27" s="176" customFormat="1" hidden="1" x14ac:dyDescent="0.25">
      <c r="A265" s="290" t="s">
        <v>555</v>
      </c>
      <c r="B265" s="184" t="s">
        <v>550</v>
      </c>
      <c r="C265" s="301" t="s">
        <v>198</v>
      </c>
      <c r="D265" s="247"/>
      <c r="E265" s="267"/>
      <c r="F265" s="267"/>
      <c r="G265" s="338"/>
      <c r="H265" s="248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  <c r="AA265" s="165"/>
    </row>
    <row r="266" spans="1:27" s="176" customFormat="1" ht="31.5" hidden="1" x14ac:dyDescent="0.25">
      <c r="A266" s="290" t="s">
        <v>556</v>
      </c>
      <c r="B266" s="183" t="s">
        <v>206</v>
      </c>
      <c r="C266" s="301" t="s">
        <v>198</v>
      </c>
      <c r="D266" s="247"/>
      <c r="E266" s="267"/>
      <c r="F266" s="267"/>
      <c r="G266" s="338"/>
      <c r="H266" s="248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  <c r="AA266" s="165"/>
    </row>
    <row r="267" spans="1:27" s="176" customFormat="1" hidden="1" x14ac:dyDescent="0.25">
      <c r="A267" s="290" t="s">
        <v>557</v>
      </c>
      <c r="B267" s="184" t="s">
        <v>550</v>
      </c>
      <c r="C267" s="301" t="s">
        <v>198</v>
      </c>
      <c r="D267" s="247"/>
      <c r="E267" s="267"/>
      <c r="F267" s="267"/>
      <c r="G267" s="338"/>
      <c r="H267" s="248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  <c r="AA267" s="165"/>
    </row>
    <row r="268" spans="1:27" s="176" customFormat="1" hidden="1" x14ac:dyDescent="0.25">
      <c r="A268" s="290" t="s">
        <v>558</v>
      </c>
      <c r="B268" s="181" t="s">
        <v>559</v>
      </c>
      <c r="C268" s="301" t="s">
        <v>198</v>
      </c>
      <c r="D268" s="247"/>
      <c r="E268" s="267"/>
      <c r="F268" s="267"/>
      <c r="G268" s="338"/>
      <c r="H268" s="248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  <c r="AA268" s="165"/>
    </row>
    <row r="269" spans="1:27" s="176" customFormat="1" hidden="1" x14ac:dyDescent="0.25">
      <c r="A269" s="290" t="s">
        <v>560</v>
      </c>
      <c r="B269" s="183" t="s">
        <v>550</v>
      </c>
      <c r="C269" s="301" t="s">
        <v>198</v>
      </c>
      <c r="D269" s="247"/>
      <c r="E269" s="267"/>
      <c r="F269" s="267"/>
      <c r="G269" s="338"/>
      <c r="H269" s="248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  <c r="AA269" s="165"/>
    </row>
    <row r="270" spans="1:27" s="176" customFormat="1" hidden="1" x14ac:dyDescent="0.25">
      <c r="A270" s="290" t="s">
        <v>561</v>
      </c>
      <c r="B270" s="180" t="s">
        <v>562</v>
      </c>
      <c r="C270" s="301" t="s">
        <v>198</v>
      </c>
      <c r="D270" s="247"/>
      <c r="E270" s="267"/>
      <c r="F270" s="267"/>
      <c r="G270" s="338"/>
      <c r="H270" s="248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  <c r="AA270" s="165"/>
    </row>
    <row r="271" spans="1:27" s="176" customFormat="1" hidden="1" x14ac:dyDescent="0.25">
      <c r="A271" s="290" t="s">
        <v>563</v>
      </c>
      <c r="B271" s="183" t="s">
        <v>550</v>
      </c>
      <c r="C271" s="301" t="s">
        <v>198</v>
      </c>
      <c r="D271" s="247"/>
      <c r="E271" s="267"/>
      <c r="F271" s="267"/>
      <c r="G271" s="338"/>
      <c r="H271" s="248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  <c r="AA271" s="165"/>
    </row>
    <row r="272" spans="1:27" s="176" customFormat="1" hidden="1" x14ac:dyDescent="0.25">
      <c r="A272" s="290" t="s">
        <v>564</v>
      </c>
      <c r="B272" s="180" t="s">
        <v>565</v>
      </c>
      <c r="C272" s="301" t="s">
        <v>198</v>
      </c>
      <c r="D272" s="247"/>
      <c r="E272" s="267"/>
      <c r="F272" s="267"/>
      <c r="G272" s="338"/>
      <c r="H272" s="248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  <c r="AA272" s="165"/>
    </row>
    <row r="273" spans="1:27" s="176" customFormat="1" hidden="1" x14ac:dyDescent="0.25">
      <c r="A273" s="290" t="s">
        <v>566</v>
      </c>
      <c r="B273" s="183" t="s">
        <v>550</v>
      </c>
      <c r="C273" s="301" t="s">
        <v>198</v>
      </c>
      <c r="D273" s="247"/>
      <c r="E273" s="267"/>
      <c r="F273" s="267"/>
      <c r="G273" s="338"/>
      <c r="H273" s="248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  <c r="AA273" s="165"/>
    </row>
    <row r="274" spans="1:27" s="176" customFormat="1" hidden="1" x14ac:dyDescent="0.25">
      <c r="A274" s="290" t="s">
        <v>567</v>
      </c>
      <c r="B274" s="180" t="s">
        <v>568</v>
      </c>
      <c r="C274" s="301" t="s">
        <v>198</v>
      </c>
      <c r="D274" s="247"/>
      <c r="E274" s="267"/>
      <c r="F274" s="267"/>
      <c r="G274" s="338"/>
      <c r="H274" s="248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  <c r="AA274" s="165"/>
    </row>
    <row r="275" spans="1:27" s="176" customFormat="1" hidden="1" x14ac:dyDescent="0.25">
      <c r="A275" s="290" t="s">
        <v>569</v>
      </c>
      <c r="B275" s="183" t="s">
        <v>550</v>
      </c>
      <c r="C275" s="301" t="s">
        <v>198</v>
      </c>
      <c r="D275" s="247"/>
      <c r="E275" s="267"/>
      <c r="F275" s="267"/>
      <c r="G275" s="338"/>
      <c r="H275" s="248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  <c r="AA275" s="165"/>
    </row>
    <row r="276" spans="1:27" s="176" customFormat="1" ht="15.75" hidden="1" customHeight="1" x14ac:dyDescent="0.25">
      <c r="A276" s="290" t="s">
        <v>570</v>
      </c>
      <c r="B276" s="180" t="s">
        <v>571</v>
      </c>
      <c r="C276" s="301" t="s">
        <v>198</v>
      </c>
      <c r="D276" s="247"/>
      <c r="E276" s="267"/>
      <c r="F276" s="267"/>
      <c r="G276" s="338"/>
      <c r="H276" s="248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  <c r="AA276" s="165"/>
    </row>
    <row r="277" spans="1:27" s="176" customFormat="1" hidden="1" x14ac:dyDescent="0.25">
      <c r="A277" s="290" t="s">
        <v>572</v>
      </c>
      <c r="B277" s="183" t="s">
        <v>550</v>
      </c>
      <c r="C277" s="301" t="s">
        <v>198</v>
      </c>
      <c r="D277" s="247"/>
      <c r="E277" s="267"/>
      <c r="F277" s="267"/>
      <c r="G277" s="338"/>
      <c r="H277" s="248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  <c r="AA277" s="165"/>
    </row>
    <row r="278" spans="1:27" s="176" customFormat="1" hidden="1" x14ac:dyDescent="0.25">
      <c r="A278" s="290" t="s">
        <v>573</v>
      </c>
      <c r="B278" s="180" t="s">
        <v>574</v>
      </c>
      <c r="C278" s="301" t="s">
        <v>198</v>
      </c>
      <c r="D278" s="247"/>
      <c r="E278" s="267"/>
      <c r="F278" s="267"/>
      <c r="G278" s="338"/>
      <c r="H278" s="248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  <c r="AA278" s="165"/>
    </row>
    <row r="279" spans="1:27" s="176" customFormat="1" hidden="1" x14ac:dyDescent="0.25">
      <c r="A279" s="290" t="s">
        <v>575</v>
      </c>
      <c r="B279" s="183" t="s">
        <v>550</v>
      </c>
      <c r="C279" s="301" t="s">
        <v>198</v>
      </c>
      <c r="D279" s="247"/>
      <c r="E279" s="267"/>
      <c r="F279" s="267"/>
      <c r="G279" s="338"/>
      <c r="H279" s="248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  <c r="AA279" s="165"/>
    </row>
    <row r="280" spans="1:27" s="176" customFormat="1" ht="31.5" hidden="1" x14ac:dyDescent="0.25">
      <c r="A280" s="290" t="s">
        <v>576</v>
      </c>
      <c r="B280" s="181" t="s">
        <v>577</v>
      </c>
      <c r="C280" s="301" t="s">
        <v>198</v>
      </c>
      <c r="D280" s="247"/>
      <c r="E280" s="267"/>
      <c r="F280" s="267"/>
      <c r="G280" s="338"/>
      <c r="H280" s="248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  <c r="AA280" s="165"/>
    </row>
    <row r="281" spans="1:27" s="176" customFormat="1" hidden="1" x14ac:dyDescent="0.25">
      <c r="A281" s="290" t="s">
        <v>578</v>
      </c>
      <c r="B281" s="183" t="s">
        <v>550</v>
      </c>
      <c r="C281" s="301" t="s">
        <v>198</v>
      </c>
      <c r="D281" s="247"/>
      <c r="E281" s="267"/>
      <c r="F281" s="267"/>
      <c r="G281" s="338"/>
      <c r="H281" s="248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  <c r="AA281" s="165"/>
    </row>
    <row r="282" spans="1:27" s="176" customFormat="1" hidden="1" x14ac:dyDescent="0.25">
      <c r="A282" s="290" t="s">
        <v>579</v>
      </c>
      <c r="B282" s="183" t="s">
        <v>222</v>
      </c>
      <c r="C282" s="301" t="s">
        <v>198</v>
      </c>
      <c r="D282" s="247"/>
      <c r="E282" s="267"/>
      <c r="F282" s="267"/>
      <c r="G282" s="338"/>
      <c r="H282" s="248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  <c r="AA282" s="165"/>
    </row>
    <row r="283" spans="1:27" s="176" customFormat="1" hidden="1" x14ac:dyDescent="0.25">
      <c r="A283" s="290" t="s">
        <v>580</v>
      </c>
      <c r="B283" s="184" t="s">
        <v>550</v>
      </c>
      <c r="C283" s="301" t="s">
        <v>198</v>
      </c>
      <c r="D283" s="247"/>
      <c r="E283" s="267"/>
      <c r="F283" s="267"/>
      <c r="G283" s="338"/>
      <c r="H283" s="248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  <c r="AA283" s="165"/>
    </row>
    <row r="284" spans="1:27" s="176" customFormat="1" hidden="1" x14ac:dyDescent="0.25">
      <c r="A284" s="290" t="s">
        <v>581</v>
      </c>
      <c r="B284" s="183" t="s">
        <v>224</v>
      </c>
      <c r="C284" s="301" t="s">
        <v>198</v>
      </c>
      <c r="D284" s="247"/>
      <c r="E284" s="267"/>
      <c r="F284" s="267"/>
      <c r="G284" s="338"/>
      <c r="H284" s="248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  <c r="AA284" s="165"/>
    </row>
    <row r="285" spans="1:27" s="176" customFormat="1" hidden="1" x14ac:dyDescent="0.25">
      <c r="A285" s="290" t="s">
        <v>582</v>
      </c>
      <c r="B285" s="184" t="s">
        <v>550</v>
      </c>
      <c r="C285" s="301" t="s">
        <v>198</v>
      </c>
      <c r="D285" s="247"/>
      <c r="E285" s="267"/>
      <c r="F285" s="267"/>
      <c r="G285" s="338"/>
      <c r="H285" s="248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  <c r="AA285" s="165"/>
    </row>
    <row r="286" spans="1:27" s="176" customFormat="1" hidden="1" x14ac:dyDescent="0.25">
      <c r="A286" s="290" t="s">
        <v>583</v>
      </c>
      <c r="B286" s="181" t="s">
        <v>584</v>
      </c>
      <c r="C286" s="301" t="s">
        <v>198</v>
      </c>
      <c r="D286" s="247"/>
      <c r="E286" s="267"/>
      <c r="F286" s="267"/>
      <c r="G286" s="338"/>
      <c r="H286" s="248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  <c r="AA286" s="165"/>
    </row>
    <row r="287" spans="1:27" s="176" customFormat="1" hidden="1" x14ac:dyDescent="0.25">
      <c r="A287" s="290" t="s">
        <v>585</v>
      </c>
      <c r="B287" s="183" t="s">
        <v>550</v>
      </c>
      <c r="C287" s="301" t="s">
        <v>198</v>
      </c>
      <c r="D287" s="247"/>
      <c r="E287" s="267"/>
      <c r="F287" s="267"/>
      <c r="G287" s="338"/>
      <c r="H287" s="248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  <c r="AA287" s="165"/>
    </row>
    <row r="288" spans="1:27" s="176" customFormat="1" hidden="1" x14ac:dyDescent="0.25">
      <c r="A288" s="291" t="s">
        <v>586</v>
      </c>
      <c r="B288" s="182" t="s">
        <v>587</v>
      </c>
      <c r="C288" s="302" t="s">
        <v>198</v>
      </c>
      <c r="D288" s="249"/>
      <c r="E288" s="268"/>
      <c r="F288" s="268"/>
      <c r="G288" s="339"/>
      <c r="H288" s="250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  <c r="AA288" s="165"/>
    </row>
    <row r="289" spans="1:27" s="176" customFormat="1" hidden="1" x14ac:dyDescent="0.25">
      <c r="A289" s="290" t="s">
        <v>588</v>
      </c>
      <c r="B289" s="181" t="s">
        <v>589</v>
      </c>
      <c r="C289" s="301" t="s">
        <v>198</v>
      </c>
      <c r="D289" s="247"/>
      <c r="E289" s="267"/>
      <c r="F289" s="267"/>
      <c r="G289" s="338"/>
      <c r="H289" s="248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  <c r="AA289" s="165"/>
    </row>
    <row r="290" spans="1:27" s="176" customFormat="1" hidden="1" x14ac:dyDescent="0.25">
      <c r="A290" s="290" t="s">
        <v>590</v>
      </c>
      <c r="B290" s="183" t="s">
        <v>550</v>
      </c>
      <c r="C290" s="301" t="s">
        <v>198</v>
      </c>
      <c r="D290" s="247"/>
      <c r="E290" s="267"/>
      <c r="F290" s="267"/>
      <c r="G290" s="338"/>
      <c r="H290" s="248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  <c r="AA290" s="165"/>
    </row>
    <row r="291" spans="1:27" s="176" customFormat="1" hidden="1" x14ac:dyDescent="0.25">
      <c r="A291" s="290" t="s">
        <v>591</v>
      </c>
      <c r="B291" s="181" t="s">
        <v>592</v>
      </c>
      <c r="C291" s="301" t="s">
        <v>198</v>
      </c>
      <c r="D291" s="247"/>
      <c r="E291" s="267"/>
      <c r="F291" s="267"/>
      <c r="G291" s="338"/>
      <c r="H291" s="248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  <c r="AA291" s="165"/>
    </row>
    <row r="292" spans="1:27" s="176" customFormat="1" hidden="1" x14ac:dyDescent="0.25">
      <c r="A292" s="290" t="s">
        <v>593</v>
      </c>
      <c r="B292" s="183" t="s">
        <v>420</v>
      </c>
      <c r="C292" s="301" t="s">
        <v>198</v>
      </c>
      <c r="D292" s="247"/>
      <c r="E292" s="267"/>
      <c r="F292" s="267"/>
      <c r="G292" s="338"/>
      <c r="H292" s="248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  <c r="AA292" s="165"/>
    </row>
    <row r="293" spans="1:27" s="176" customFormat="1" hidden="1" x14ac:dyDescent="0.25">
      <c r="A293" s="290" t="s">
        <v>594</v>
      </c>
      <c r="B293" s="184" t="s">
        <v>550</v>
      </c>
      <c r="C293" s="301" t="s">
        <v>198</v>
      </c>
      <c r="D293" s="247"/>
      <c r="E293" s="267"/>
      <c r="F293" s="267"/>
      <c r="G293" s="338"/>
      <c r="H293" s="248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  <c r="AA293" s="165"/>
    </row>
    <row r="294" spans="1:27" s="176" customFormat="1" hidden="1" x14ac:dyDescent="0.25">
      <c r="A294" s="290" t="s">
        <v>595</v>
      </c>
      <c r="B294" s="183" t="s">
        <v>596</v>
      </c>
      <c r="C294" s="301" t="s">
        <v>198</v>
      </c>
      <c r="D294" s="247"/>
      <c r="E294" s="267"/>
      <c r="F294" s="267"/>
      <c r="G294" s="338"/>
      <c r="H294" s="248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  <c r="AA294" s="165"/>
    </row>
    <row r="295" spans="1:27" s="176" customFormat="1" hidden="1" x14ac:dyDescent="0.25">
      <c r="A295" s="290" t="s">
        <v>597</v>
      </c>
      <c r="B295" s="184" t="s">
        <v>550</v>
      </c>
      <c r="C295" s="301" t="s">
        <v>198</v>
      </c>
      <c r="D295" s="247"/>
      <c r="E295" s="267"/>
      <c r="F295" s="267"/>
      <c r="G295" s="338"/>
      <c r="H295" s="248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  <c r="AA295" s="165"/>
    </row>
    <row r="296" spans="1:27" s="176" customFormat="1" ht="31.5" hidden="1" x14ac:dyDescent="0.25">
      <c r="A296" s="290" t="s">
        <v>598</v>
      </c>
      <c r="B296" s="181" t="s">
        <v>599</v>
      </c>
      <c r="C296" s="301" t="s">
        <v>198</v>
      </c>
      <c r="D296" s="247"/>
      <c r="E296" s="267"/>
      <c r="F296" s="267"/>
      <c r="G296" s="338"/>
      <c r="H296" s="248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  <c r="AA296" s="165"/>
    </row>
    <row r="297" spans="1:27" s="176" customFormat="1" hidden="1" x14ac:dyDescent="0.25">
      <c r="A297" s="290" t="s">
        <v>600</v>
      </c>
      <c r="B297" s="183" t="s">
        <v>550</v>
      </c>
      <c r="C297" s="301" t="s">
        <v>198</v>
      </c>
      <c r="D297" s="247"/>
      <c r="E297" s="267"/>
      <c r="F297" s="267"/>
      <c r="G297" s="338"/>
      <c r="H297" s="248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  <c r="AA297" s="165"/>
    </row>
    <row r="298" spans="1:27" s="176" customFormat="1" hidden="1" x14ac:dyDescent="0.25">
      <c r="A298" s="290" t="s">
        <v>601</v>
      </c>
      <c r="B298" s="181" t="s">
        <v>602</v>
      </c>
      <c r="C298" s="301" t="s">
        <v>198</v>
      </c>
      <c r="D298" s="247"/>
      <c r="E298" s="267"/>
      <c r="F298" s="267"/>
      <c r="G298" s="338"/>
      <c r="H298" s="248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  <c r="AA298" s="165"/>
    </row>
    <row r="299" spans="1:27" s="176" customFormat="1" hidden="1" x14ac:dyDescent="0.25">
      <c r="A299" s="290" t="s">
        <v>603</v>
      </c>
      <c r="B299" s="183" t="s">
        <v>550</v>
      </c>
      <c r="C299" s="301" t="s">
        <v>198</v>
      </c>
      <c r="D299" s="247"/>
      <c r="E299" s="267"/>
      <c r="F299" s="267"/>
      <c r="G299" s="338"/>
      <c r="H299" s="248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  <c r="AA299" s="165"/>
    </row>
    <row r="300" spans="1:27" s="176" customFormat="1" hidden="1" x14ac:dyDescent="0.25">
      <c r="A300" s="290" t="s">
        <v>604</v>
      </c>
      <c r="B300" s="181" t="s">
        <v>605</v>
      </c>
      <c r="C300" s="301" t="s">
        <v>198</v>
      </c>
      <c r="D300" s="261"/>
      <c r="E300" s="266"/>
      <c r="F300" s="266"/>
      <c r="G300" s="340"/>
      <c r="H300" s="262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  <c r="AA300" s="165"/>
    </row>
    <row r="301" spans="1:27" s="176" customFormat="1" hidden="1" x14ac:dyDescent="0.25">
      <c r="A301" s="290" t="s">
        <v>606</v>
      </c>
      <c r="B301" s="183" t="s">
        <v>550</v>
      </c>
      <c r="C301" s="301" t="s">
        <v>198</v>
      </c>
      <c r="D301" s="247"/>
      <c r="E301" s="267"/>
      <c r="F301" s="267"/>
      <c r="G301" s="338"/>
      <c r="H301" s="248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  <c r="AA301" s="165"/>
    </row>
    <row r="302" spans="1:27" s="176" customFormat="1" hidden="1" x14ac:dyDescent="0.25">
      <c r="A302" s="290" t="s">
        <v>607</v>
      </c>
      <c r="B302" s="181" t="s">
        <v>608</v>
      </c>
      <c r="C302" s="301" t="s">
        <v>198</v>
      </c>
      <c r="D302" s="247"/>
      <c r="E302" s="267"/>
      <c r="F302" s="267"/>
      <c r="G302" s="338"/>
      <c r="H302" s="248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  <c r="AA302" s="165"/>
    </row>
    <row r="303" spans="1:27" s="176" customFormat="1" hidden="1" x14ac:dyDescent="0.25">
      <c r="A303" s="290" t="s">
        <v>609</v>
      </c>
      <c r="B303" s="183" t="s">
        <v>550</v>
      </c>
      <c r="C303" s="301" t="s">
        <v>198</v>
      </c>
      <c r="D303" s="247"/>
      <c r="E303" s="267"/>
      <c r="F303" s="267"/>
      <c r="G303" s="338"/>
      <c r="H303" s="248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  <c r="AA303" s="165"/>
    </row>
    <row r="304" spans="1:27" s="176" customFormat="1" hidden="1" x14ac:dyDescent="0.25">
      <c r="A304" s="290" t="s">
        <v>610</v>
      </c>
      <c r="B304" s="181" t="s">
        <v>611</v>
      </c>
      <c r="C304" s="301" t="s">
        <v>198</v>
      </c>
      <c r="D304" s="247"/>
      <c r="E304" s="267"/>
      <c r="F304" s="267"/>
      <c r="G304" s="338"/>
      <c r="H304" s="248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  <c r="AA304" s="165"/>
    </row>
    <row r="305" spans="1:27" s="176" customFormat="1" hidden="1" x14ac:dyDescent="0.25">
      <c r="A305" s="290" t="s">
        <v>612</v>
      </c>
      <c r="B305" s="183" t="s">
        <v>550</v>
      </c>
      <c r="C305" s="301" t="s">
        <v>198</v>
      </c>
      <c r="D305" s="247"/>
      <c r="E305" s="267"/>
      <c r="F305" s="267"/>
      <c r="G305" s="338"/>
      <c r="H305" s="248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  <c r="AA305" s="165"/>
    </row>
    <row r="306" spans="1:27" s="176" customFormat="1" ht="31.5" hidden="1" x14ac:dyDescent="0.25">
      <c r="A306" s="290" t="s">
        <v>613</v>
      </c>
      <c r="B306" s="181" t="s">
        <v>614</v>
      </c>
      <c r="C306" s="301" t="s">
        <v>198</v>
      </c>
      <c r="D306" s="247"/>
      <c r="E306" s="267"/>
      <c r="F306" s="267"/>
      <c r="G306" s="338"/>
      <c r="H306" s="248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  <c r="AA306" s="165"/>
    </row>
    <row r="307" spans="1:27" s="176" customFormat="1" hidden="1" x14ac:dyDescent="0.25">
      <c r="A307" s="290" t="s">
        <v>615</v>
      </c>
      <c r="B307" s="183" t="s">
        <v>550</v>
      </c>
      <c r="C307" s="301" t="s">
        <v>198</v>
      </c>
      <c r="D307" s="247"/>
      <c r="E307" s="267"/>
      <c r="F307" s="267"/>
      <c r="G307" s="338"/>
      <c r="H307" s="248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  <c r="AA307" s="165"/>
    </row>
    <row r="308" spans="1:27" s="176" customFormat="1" ht="16.5" hidden="1" thickBot="1" x14ac:dyDescent="0.3">
      <c r="A308" s="290" t="s">
        <v>616</v>
      </c>
      <c r="B308" s="181" t="s">
        <v>617</v>
      </c>
      <c r="C308" s="301" t="s">
        <v>198</v>
      </c>
      <c r="D308" s="247"/>
      <c r="E308" s="267"/>
      <c r="F308" s="267"/>
      <c r="G308" s="338"/>
      <c r="H308" s="248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  <c r="AA308" s="165"/>
    </row>
    <row r="309" spans="1:27" s="176" customFormat="1" ht="16.5" hidden="1" thickBot="1" x14ac:dyDescent="0.3">
      <c r="A309" s="290" t="s">
        <v>618</v>
      </c>
      <c r="B309" s="183" t="s">
        <v>550</v>
      </c>
      <c r="C309" s="301" t="s">
        <v>198</v>
      </c>
      <c r="D309" s="247"/>
      <c r="E309" s="267"/>
      <c r="F309" s="267">
        <f t="shared" ref="F309:F322" si="11">E309-D309</f>
        <v>0</v>
      </c>
      <c r="G309" s="338" t="str">
        <f t="shared" ref="G309:G322" si="12">IFERROR(F309/D309,"")</f>
        <v/>
      </c>
      <c r="H309" s="248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  <c r="AA309" s="165"/>
    </row>
    <row r="310" spans="1:27" s="176" customFormat="1" ht="32.25" hidden="1" thickBot="1" x14ac:dyDescent="0.3">
      <c r="A310" s="291" t="s">
        <v>619</v>
      </c>
      <c r="B310" s="182" t="s">
        <v>620</v>
      </c>
      <c r="C310" s="302" t="s">
        <v>8</v>
      </c>
      <c r="D310" s="249">
        <v>0</v>
      </c>
      <c r="E310" s="268">
        <v>0</v>
      </c>
      <c r="F310" s="268">
        <f t="shared" si="11"/>
        <v>0</v>
      </c>
      <c r="G310" s="339" t="str">
        <f t="shared" si="12"/>
        <v/>
      </c>
      <c r="H310" s="250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  <c r="AA310" s="165"/>
    </row>
    <row r="311" spans="1:27" s="176" customFormat="1" ht="16.5" hidden="1" thickBot="1" x14ac:dyDescent="0.3">
      <c r="A311" s="290" t="s">
        <v>621</v>
      </c>
      <c r="B311" s="181" t="s">
        <v>622</v>
      </c>
      <c r="C311" s="301" t="s">
        <v>8</v>
      </c>
      <c r="D311" s="247">
        <v>0</v>
      </c>
      <c r="E311" s="267">
        <v>0</v>
      </c>
      <c r="F311" s="267">
        <f t="shared" si="11"/>
        <v>0</v>
      </c>
      <c r="G311" s="338" t="str">
        <f t="shared" si="12"/>
        <v/>
      </c>
      <c r="H311" s="248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  <c r="AA311" s="165"/>
    </row>
    <row r="312" spans="1:27" s="176" customFormat="1" ht="32.25" hidden="1" thickBot="1" x14ac:dyDescent="0.3">
      <c r="A312" s="290" t="s">
        <v>623</v>
      </c>
      <c r="B312" s="181" t="s">
        <v>624</v>
      </c>
      <c r="C312" s="301" t="s">
        <v>8</v>
      </c>
      <c r="D312" s="247"/>
      <c r="E312" s="267"/>
      <c r="F312" s="267">
        <f t="shared" si="11"/>
        <v>0</v>
      </c>
      <c r="G312" s="338" t="str">
        <f t="shared" si="12"/>
        <v/>
      </c>
      <c r="H312" s="248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  <c r="AA312" s="165"/>
    </row>
    <row r="313" spans="1:27" s="176" customFormat="1" ht="32.25" hidden="1" thickBot="1" x14ac:dyDescent="0.3">
      <c r="A313" s="290" t="s">
        <v>625</v>
      </c>
      <c r="B313" s="181" t="s">
        <v>626</v>
      </c>
      <c r="C313" s="301" t="s">
        <v>8</v>
      </c>
      <c r="D313" s="247"/>
      <c r="E313" s="267"/>
      <c r="F313" s="267">
        <f t="shared" si="11"/>
        <v>0</v>
      </c>
      <c r="G313" s="338" t="str">
        <f t="shared" si="12"/>
        <v/>
      </c>
      <c r="H313" s="248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  <c r="AA313" s="165"/>
    </row>
    <row r="314" spans="1:27" s="176" customFormat="1" ht="32.25" hidden="1" thickBot="1" x14ac:dyDescent="0.3">
      <c r="A314" s="290" t="s">
        <v>627</v>
      </c>
      <c r="B314" s="181" t="s">
        <v>628</v>
      </c>
      <c r="C314" s="301" t="s">
        <v>8</v>
      </c>
      <c r="D314" s="247"/>
      <c r="E314" s="267"/>
      <c r="F314" s="267">
        <f t="shared" si="11"/>
        <v>0</v>
      </c>
      <c r="G314" s="338" t="str">
        <f t="shared" si="12"/>
        <v/>
      </c>
      <c r="H314" s="248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  <c r="AA314" s="165"/>
    </row>
    <row r="315" spans="1:27" s="176" customFormat="1" ht="16.5" hidden="1" thickBot="1" x14ac:dyDescent="0.3">
      <c r="A315" s="290" t="s">
        <v>629</v>
      </c>
      <c r="B315" s="180" t="s">
        <v>630</v>
      </c>
      <c r="C315" s="301" t="s">
        <v>8</v>
      </c>
      <c r="D315" s="247"/>
      <c r="E315" s="267"/>
      <c r="F315" s="267">
        <f t="shared" si="11"/>
        <v>0</v>
      </c>
      <c r="G315" s="338" t="str">
        <f t="shared" si="12"/>
        <v/>
      </c>
      <c r="H315" s="248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  <c r="AA315" s="165"/>
    </row>
    <row r="316" spans="1:27" s="176" customFormat="1" ht="16.5" hidden="1" thickBot="1" x14ac:dyDescent="0.3">
      <c r="A316" s="290" t="s">
        <v>631</v>
      </c>
      <c r="B316" s="180" t="s">
        <v>632</v>
      </c>
      <c r="C316" s="301" t="s">
        <v>8</v>
      </c>
      <c r="D316" s="272"/>
      <c r="E316" s="273"/>
      <c r="F316" s="273">
        <f t="shared" si="11"/>
        <v>0</v>
      </c>
      <c r="G316" s="338" t="str">
        <f t="shared" si="12"/>
        <v/>
      </c>
      <c r="H316" s="274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  <c r="AA316" s="165"/>
    </row>
    <row r="317" spans="1:27" s="176" customFormat="1" ht="16.5" hidden="1" thickBot="1" x14ac:dyDescent="0.3">
      <c r="A317" s="290" t="s">
        <v>633</v>
      </c>
      <c r="B317" s="180" t="s">
        <v>634</v>
      </c>
      <c r="C317" s="301" t="s">
        <v>8</v>
      </c>
      <c r="D317" s="247"/>
      <c r="E317" s="267"/>
      <c r="F317" s="267">
        <f t="shared" si="11"/>
        <v>0</v>
      </c>
      <c r="G317" s="338" t="str">
        <f t="shared" si="12"/>
        <v/>
      </c>
      <c r="H317" s="248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  <c r="AA317" s="165"/>
    </row>
    <row r="318" spans="1:27" s="176" customFormat="1" ht="19.5" hidden="1" customHeight="1" x14ac:dyDescent="0.25">
      <c r="A318" s="290" t="s">
        <v>635</v>
      </c>
      <c r="B318" s="180" t="s">
        <v>636</v>
      </c>
      <c r="C318" s="301" t="s">
        <v>8</v>
      </c>
      <c r="D318" s="247"/>
      <c r="E318" s="267"/>
      <c r="F318" s="267">
        <f t="shared" si="11"/>
        <v>0</v>
      </c>
      <c r="G318" s="338" t="str">
        <f t="shared" si="12"/>
        <v/>
      </c>
      <c r="H318" s="248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  <c r="AA318" s="165"/>
    </row>
    <row r="319" spans="1:27" s="176" customFormat="1" ht="19.5" hidden="1" customHeight="1" x14ac:dyDescent="0.25">
      <c r="A319" s="290" t="s">
        <v>637</v>
      </c>
      <c r="B319" s="180" t="s">
        <v>638</v>
      </c>
      <c r="C319" s="301" t="s">
        <v>8</v>
      </c>
      <c r="D319" s="269"/>
      <c r="E319" s="270"/>
      <c r="F319" s="270">
        <f t="shared" si="11"/>
        <v>0</v>
      </c>
      <c r="G319" s="342" t="str">
        <f t="shared" si="12"/>
        <v/>
      </c>
      <c r="H319" s="271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  <c r="AA319" s="165"/>
    </row>
    <row r="320" spans="1:27" s="176" customFormat="1" ht="36.75" hidden="1" customHeight="1" x14ac:dyDescent="0.25">
      <c r="A320" s="290" t="s">
        <v>639</v>
      </c>
      <c r="B320" s="181" t="s">
        <v>640</v>
      </c>
      <c r="C320" s="301" t="s">
        <v>8</v>
      </c>
      <c r="D320" s="269">
        <v>0</v>
      </c>
      <c r="E320" s="270">
        <v>0</v>
      </c>
      <c r="F320" s="270">
        <f t="shared" si="11"/>
        <v>0</v>
      </c>
      <c r="G320" s="342" t="str">
        <f t="shared" si="12"/>
        <v/>
      </c>
      <c r="H320" s="271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  <c r="AA320" s="165"/>
    </row>
    <row r="321" spans="1:27" s="176" customFormat="1" ht="19.5" hidden="1" customHeight="1" x14ac:dyDescent="0.25">
      <c r="A321" s="290" t="s">
        <v>641</v>
      </c>
      <c r="B321" s="193" t="s">
        <v>222</v>
      </c>
      <c r="C321" s="301" t="s">
        <v>8</v>
      </c>
      <c r="D321" s="247"/>
      <c r="E321" s="267"/>
      <c r="F321" s="267">
        <f t="shared" si="11"/>
        <v>0</v>
      </c>
      <c r="G321" s="338" t="str">
        <f t="shared" si="12"/>
        <v/>
      </c>
      <c r="H321" s="248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  <c r="AA321" s="165"/>
    </row>
    <row r="322" spans="1:27" s="176" customFormat="1" ht="19.5" hidden="1" customHeight="1" thickBot="1" x14ac:dyDescent="0.3">
      <c r="A322" s="292" t="s">
        <v>642</v>
      </c>
      <c r="B322" s="194" t="s">
        <v>224</v>
      </c>
      <c r="C322" s="293" t="s">
        <v>8</v>
      </c>
      <c r="D322" s="257"/>
      <c r="E322" s="258"/>
      <c r="F322" s="258">
        <f t="shared" si="11"/>
        <v>0</v>
      </c>
      <c r="G322" s="341" t="str">
        <f t="shared" si="12"/>
        <v/>
      </c>
      <c r="H322" s="259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  <c r="AA322" s="165"/>
    </row>
    <row r="323" spans="1:27" s="176" customFormat="1" ht="15.6" customHeight="1" thickBot="1" x14ac:dyDescent="0.3">
      <c r="A323" s="358" t="s">
        <v>643</v>
      </c>
      <c r="B323" s="359"/>
      <c r="C323" s="359"/>
      <c r="D323" s="360"/>
      <c r="E323" s="361"/>
      <c r="F323" s="361"/>
      <c r="G323" s="362"/>
      <c r="H323" s="363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  <c r="AA323" s="165"/>
    </row>
    <row r="324" spans="1:27" s="167" customFormat="1" ht="31.5" hidden="1" x14ac:dyDescent="0.25">
      <c r="A324" s="305" t="s">
        <v>644</v>
      </c>
      <c r="B324" s="195" t="s">
        <v>645</v>
      </c>
      <c r="C324" s="306" t="s">
        <v>377</v>
      </c>
      <c r="D324" s="307" t="s">
        <v>646</v>
      </c>
      <c r="E324" s="308" t="s">
        <v>646</v>
      </c>
      <c r="F324" s="308" t="e">
        <f t="shared" ref="F324:F371" si="13">E324-D324</f>
        <v>#VALUE!</v>
      </c>
      <c r="G324" s="343" t="str">
        <f t="shared" ref="G324:G356" si="14">IFERROR(E324/D324,"")</f>
        <v/>
      </c>
      <c r="H324" s="309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  <c r="AA324" s="165"/>
    </row>
    <row r="325" spans="1:27" s="167" customFormat="1" hidden="1" x14ac:dyDescent="0.25">
      <c r="A325" s="290" t="s">
        <v>647</v>
      </c>
      <c r="B325" s="189" t="s">
        <v>648</v>
      </c>
      <c r="C325" s="301" t="s">
        <v>30</v>
      </c>
      <c r="D325" s="310"/>
      <c r="E325" s="311"/>
      <c r="F325" s="311">
        <f t="shared" si="13"/>
        <v>0</v>
      </c>
      <c r="G325" s="344" t="str">
        <f t="shared" si="14"/>
        <v/>
      </c>
      <c r="H325" s="312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  <c r="AA325" s="165"/>
    </row>
    <row r="326" spans="1:27" s="167" customFormat="1" hidden="1" x14ac:dyDescent="0.25">
      <c r="A326" s="290" t="s">
        <v>649</v>
      </c>
      <c r="B326" s="189" t="s">
        <v>650</v>
      </c>
      <c r="C326" s="301" t="s">
        <v>651</v>
      </c>
      <c r="D326" s="310"/>
      <c r="E326" s="311"/>
      <c r="F326" s="311">
        <f t="shared" si="13"/>
        <v>0</v>
      </c>
      <c r="G326" s="344" t="str">
        <f t="shared" si="14"/>
        <v/>
      </c>
      <c r="H326" s="312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  <c r="AA326" s="165"/>
    </row>
    <row r="327" spans="1:27" s="167" customFormat="1" hidden="1" x14ac:dyDescent="0.25">
      <c r="A327" s="290" t="s">
        <v>652</v>
      </c>
      <c r="B327" s="189" t="s">
        <v>653</v>
      </c>
      <c r="C327" s="301" t="s">
        <v>30</v>
      </c>
      <c r="D327" s="310"/>
      <c r="E327" s="311"/>
      <c r="F327" s="311">
        <f t="shared" si="13"/>
        <v>0</v>
      </c>
      <c r="G327" s="344" t="str">
        <f t="shared" si="14"/>
        <v/>
      </c>
      <c r="H327" s="312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  <c r="AA327" s="165"/>
    </row>
    <row r="328" spans="1:27" s="167" customFormat="1" hidden="1" x14ac:dyDescent="0.25">
      <c r="A328" s="290" t="s">
        <v>654</v>
      </c>
      <c r="B328" s="189" t="s">
        <v>655</v>
      </c>
      <c r="C328" s="301" t="s">
        <v>651</v>
      </c>
      <c r="D328" s="310"/>
      <c r="E328" s="311"/>
      <c r="F328" s="311">
        <f t="shared" si="13"/>
        <v>0</v>
      </c>
      <c r="G328" s="344" t="str">
        <f t="shared" si="14"/>
        <v/>
      </c>
      <c r="H328" s="312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  <c r="AA328" s="165"/>
    </row>
    <row r="329" spans="1:27" s="167" customFormat="1" hidden="1" x14ac:dyDescent="0.25">
      <c r="A329" s="290" t="s">
        <v>656</v>
      </c>
      <c r="B329" s="189" t="s">
        <v>657</v>
      </c>
      <c r="C329" s="301" t="s">
        <v>658</v>
      </c>
      <c r="D329" s="310"/>
      <c r="E329" s="311"/>
      <c r="F329" s="311">
        <f t="shared" si="13"/>
        <v>0</v>
      </c>
      <c r="G329" s="344" t="str">
        <f t="shared" si="14"/>
        <v/>
      </c>
      <c r="H329" s="312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  <c r="AA329" s="165"/>
    </row>
    <row r="330" spans="1:27" s="167" customFormat="1" hidden="1" x14ac:dyDescent="0.25">
      <c r="A330" s="290" t="s">
        <v>659</v>
      </c>
      <c r="B330" s="189" t="s">
        <v>660</v>
      </c>
      <c r="C330" s="301" t="s">
        <v>377</v>
      </c>
      <c r="D330" s="313" t="s">
        <v>646</v>
      </c>
      <c r="E330" s="314" t="s">
        <v>646</v>
      </c>
      <c r="F330" s="314" t="e">
        <f t="shared" si="13"/>
        <v>#VALUE!</v>
      </c>
      <c r="G330" s="345" t="str">
        <f t="shared" si="14"/>
        <v/>
      </c>
      <c r="H330" s="31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  <c r="AA330" s="165"/>
    </row>
    <row r="331" spans="1:27" s="167" customFormat="1" hidden="1" x14ac:dyDescent="0.25">
      <c r="A331" s="290" t="s">
        <v>661</v>
      </c>
      <c r="B331" s="181" t="s">
        <v>662</v>
      </c>
      <c r="C331" s="301" t="s">
        <v>658</v>
      </c>
      <c r="D331" s="310"/>
      <c r="E331" s="311"/>
      <c r="F331" s="311">
        <f t="shared" si="13"/>
        <v>0</v>
      </c>
      <c r="G331" s="344" t="str">
        <f t="shared" si="14"/>
        <v/>
      </c>
      <c r="H331" s="312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  <c r="AA331" s="165"/>
    </row>
    <row r="332" spans="1:27" s="167" customFormat="1" hidden="1" x14ac:dyDescent="0.25">
      <c r="A332" s="290" t="s">
        <v>663</v>
      </c>
      <c r="B332" s="181" t="s">
        <v>664</v>
      </c>
      <c r="C332" s="301" t="s">
        <v>665</v>
      </c>
      <c r="D332" s="310"/>
      <c r="E332" s="311"/>
      <c r="F332" s="311">
        <f t="shared" si="13"/>
        <v>0</v>
      </c>
      <c r="G332" s="344" t="str">
        <f t="shared" si="14"/>
        <v/>
      </c>
      <c r="H332" s="312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  <c r="AA332" s="165"/>
    </row>
    <row r="333" spans="1:27" s="167" customFormat="1" hidden="1" x14ac:dyDescent="0.25">
      <c r="A333" s="290" t="s">
        <v>666</v>
      </c>
      <c r="B333" s="189" t="s">
        <v>667</v>
      </c>
      <c r="C333" s="301" t="s">
        <v>377</v>
      </c>
      <c r="D333" s="313" t="s">
        <v>646</v>
      </c>
      <c r="E333" s="314" t="s">
        <v>646</v>
      </c>
      <c r="F333" s="314" t="e">
        <f t="shared" si="13"/>
        <v>#VALUE!</v>
      </c>
      <c r="G333" s="345" t="str">
        <f t="shared" si="14"/>
        <v/>
      </c>
      <c r="H333" s="31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  <c r="AA333" s="165"/>
    </row>
    <row r="334" spans="1:27" s="167" customFormat="1" hidden="1" x14ac:dyDescent="0.25">
      <c r="A334" s="290" t="s">
        <v>668</v>
      </c>
      <c r="B334" s="181" t="s">
        <v>662</v>
      </c>
      <c r="C334" s="301" t="s">
        <v>658</v>
      </c>
      <c r="D334" s="310"/>
      <c r="E334" s="311"/>
      <c r="F334" s="311">
        <f t="shared" si="13"/>
        <v>0</v>
      </c>
      <c r="G334" s="344" t="str">
        <f t="shared" si="14"/>
        <v/>
      </c>
      <c r="H334" s="312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  <c r="AA334" s="165"/>
    </row>
    <row r="335" spans="1:27" s="167" customFormat="1" hidden="1" x14ac:dyDescent="0.25">
      <c r="A335" s="290" t="s">
        <v>669</v>
      </c>
      <c r="B335" s="181" t="s">
        <v>670</v>
      </c>
      <c r="C335" s="301" t="s">
        <v>30</v>
      </c>
      <c r="D335" s="310"/>
      <c r="E335" s="311"/>
      <c r="F335" s="311">
        <f t="shared" si="13"/>
        <v>0</v>
      </c>
      <c r="G335" s="344" t="str">
        <f t="shared" si="14"/>
        <v/>
      </c>
      <c r="H335" s="312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  <c r="AA335" s="165"/>
    </row>
    <row r="336" spans="1:27" s="167" customFormat="1" hidden="1" x14ac:dyDescent="0.25">
      <c r="A336" s="290" t="s">
        <v>671</v>
      </c>
      <c r="B336" s="181" t="s">
        <v>664</v>
      </c>
      <c r="C336" s="301" t="s">
        <v>665</v>
      </c>
      <c r="D336" s="310"/>
      <c r="E336" s="311"/>
      <c r="F336" s="311">
        <f t="shared" si="13"/>
        <v>0</v>
      </c>
      <c r="G336" s="344" t="str">
        <f t="shared" si="14"/>
        <v/>
      </c>
      <c r="H336" s="312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  <c r="AA336" s="165"/>
    </row>
    <row r="337" spans="1:27" s="167" customFormat="1" hidden="1" x14ac:dyDescent="0.25">
      <c r="A337" s="290" t="s">
        <v>672</v>
      </c>
      <c r="B337" s="189" t="s">
        <v>673</v>
      </c>
      <c r="C337" s="301" t="s">
        <v>377</v>
      </c>
      <c r="D337" s="313" t="s">
        <v>646</v>
      </c>
      <c r="E337" s="314" t="s">
        <v>646</v>
      </c>
      <c r="F337" s="314" t="e">
        <f t="shared" si="13"/>
        <v>#VALUE!</v>
      </c>
      <c r="G337" s="345" t="str">
        <f t="shared" si="14"/>
        <v/>
      </c>
      <c r="H337" s="31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  <c r="AA337" s="165"/>
    </row>
    <row r="338" spans="1:27" s="167" customFormat="1" hidden="1" x14ac:dyDescent="0.25">
      <c r="A338" s="290" t="s">
        <v>674</v>
      </c>
      <c r="B338" s="181" t="s">
        <v>662</v>
      </c>
      <c r="C338" s="301" t="s">
        <v>658</v>
      </c>
      <c r="D338" s="310"/>
      <c r="E338" s="311"/>
      <c r="F338" s="311">
        <f t="shared" si="13"/>
        <v>0</v>
      </c>
      <c r="G338" s="344" t="str">
        <f t="shared" si="14"/>
        <v/>
      </c>
      <c r="H338" s="312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  <c r="AA338" s="165"/>
    </row>
    <row r="339" spans="1:27" s="167" customFormat="1" hidden="1" x14ac:dyDescent="0.25">
      <c r="A339" s="290" t="s">
        <v>675</v>
      </c>
      <c r="B339" s="181" t="s">
        <v>664</v>
      </c>
      <c r="C339" s="301" t="s">
        <v>665</v>
      </c>
      <c r="D339" s="310"/>
      <c r="E339" s="311"/>
      <c r="F339" s="311">
        <f t="shared" si="13"/>
        <v>0</v>
      </c>
      <c r="G339" s="344" t="str">
        <f t="shared" si="14"/>
        <v/>
      </c>
      <c r="H339" s="312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  <c r="AA339" s="165"/>
    </row>
    <row r="340" spans="1:27" s="167" customFormat="1" hidden="1" x14ac:dyDescent="0.25">
      <c r="A340" s="290" t="s">
        <v>676</v>
      </c>
      <c r="B340" s="189" t="s">
        <v>677</v>
      </c>
      <c r="C340" s="301" t="s">
        <v>377</v>
      </c>
      <c r="D340" s="313" t="s">
        <v>646</v>
      </c>
      <c r="E340" s="314" t="s">
        <v>646</v>
      </c>
      <c r="F340" s="314" t="e">
        <f t="shared" si="13"/>
        <v>#VALUE!</v>
      </c>
      <c r="G340" s="345" t="str">
        <f t="shared" si="14"/>
        <v/>
      </c>
      <c r="H340" s="31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  <c r="AA340" s="165"/>
    </row>
    <row r="341" spans="1:27" s="167" customFormat="1" hidden="1" x14ac:dyDescent="0.25">
      <c r="A341" s="290" t="s">
        <v>678</v>
      </c>
      <c r="B341" s="181" t="s">
        <v>662</v>
      </c>
      <c r="C341" s="301" t="s">
        <v>658</v>
      </c>
      <c r="D341" s="310"/>
      <c r="E341" s="311"/>
      <c r="F341" s="311">
        <f t="shared" si="13"/>
        <v>0</v>
      </c>
      <c r="G341" s="344" t="str">
        <f t="shared" si="14"/>
        <v/>
      </c>
      <c r="H341" s="312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  <c r="AA341" s="165"/>
    </row>
    <row r="342" spans="1:27" s="167" customFormat="1" hidden="1" x14ac:dyDescent="0.25">
      <c r="A342" s="290" t="s">
        <v>679</v>
      </c>
      <c r="B342" s="181" t="s">
        <v>670</v>
      </c>
      <c r="C342" s="301" t="s">
        <v>30</v>
      </c>
      <c r="D342" s="310"/>
      <c r="E342" s="311"/>
      <c r="F342" s="311">
        <f t="shared" si="13"/>
        <v>0</v>
      </c>
      <c r="G342" s="344" t="str">
        <f t="shared" si="14"/>
        <v/>
      </c>
      <c r="H342" s="312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  <c r="AA342" s="165"/>
    </row>
    <row r="343" spans="1:27" s="167" customFormat="1" hidden="1" x14ac:dyDescent="0.25">
      <c r="A343" s="290" t="s">
        <v>680</v>
      </c>
      <c r="B343" s="181" t="s">
        <v>664</v>
      </c>
      <c r="C343" s="301" t="s">
        <v>665</v>
      </c>
      <c r="D343" s="310"/>
      <c r="E343" s="311"/>
      <c r="F343" s="311">
        <f t="shared" si="13"/>
        <v>0</v>
      </c>
      <c r="G343" s="344" t="str">
        <f t="shared" si="14"/>
        <v/>
      </c>
      <c r="H343" s="312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  <c r="AA343" s="165"/>
    </row>
    <row r="344" spans="1:27" s="167" customFormat="1" hidden="1" x14ac:dyDescent="0.25">
      <c r="A344" s="305" t="s">
        <v>681</v>
      </c>
      <c r="B344" s="196" t="s">
        <v>682</v>
      </c>
      <c r="C344" s="306" t="s">
        <v>377</v>
      </c>
      <c r="D344" s="307" t="s">
        <v>646</v>
      </c>
      <c r="E344" s="308" t="s">
        <v>646</v>
      </c>
      <c r="F344" s="308" t="e">
        <f t="shared" si="13"/>
        <v>#VALUE!</v>
      </c>
      <c r="G344" s="343" t="str">
        <f t="shared" si="14"/>
        <v/>
      </c>
      <c r="H344" s="309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  <c r="AA344" s="165"/>
    </row>
    <row r="345" spans="1:27" s="167" customFormat="1" ht="31.5" hidden="1" x14ac:dyDescent="0.25">
      <c r="A345" s="291" t="s">
        <v>683</v>
      </c>
      <c r="B345" s="182" t="s">
        <v>684</v>
      </c>
      <c r="C345" s="302" t="s">
        <v>658</v>
      </c>
      <c r="D345" s="275">
        <v>0</v>
      </c>
      <c r="E345" s="276"/>
      <c r="F345" s="276">
        <f t="shared" si="13"/>
        <v>0</v>
      </c>
      <c r="G345" s="339" t="str">
        <f t="shared" si="14"/>
        <v/>
      </c>
      <c r="H345" s="277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  <c r="AA345" s="165"/>
    </row>
    <row r="346" spans="1:27" s="167" customFormat="1" ht="31.5" hidden="1" x14ac:dyDescent="0.25">
      <c r="A346" s="290" t="s">
        <v>685</v>
      </c>
      <c r="B346" s="181" t="s">
        <v>686</v>
      </c>
      <c r="C346" s="301" t="s">
        <v>658</v>
      </c>
      <c r="D346" s="278"/>
      <c r="E346" s="279"/>
      <c r="F346" s="279">
        <f t="shared" si="13"/>
        <v>0</v>
      </c>
      <c r="G346" s="338" t="str">
        <f t="shared" si="14"/>
        <v/>
      </c>
      <c r="H346" s="280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  <c r="AA346" s="165"/>
    </row>
    <row r="347" spans="1:27" s="167" customFormat="1" hidden="1" x14ac:dyDescent="0.25">
      <c r="A347" s="290" t="s">
        <v>687</v>
      </c>
      <c r="B347" s="193" t="s">
        <v>688</v>
      </c>
      <c r="C347" s="301" t="s">
        <v>658</v>
      </c>
      <c r="D347" s="281"/>
      <c r="E347" s="282"/>
      <c r="F347" s="282">
        <f t="shared" si="13"/>
        <v>0</v>
      </c>
      <c r="G347" s="338" t="str">
        <f t="shared" si="14"/>
        <v/>
      </c>
      <c r="H347" s="283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  <c r="AA347" s="165"/>
    </row>
    <row r="348" spans="1:27" s="167" customFormat="1" hidden="1" x14ac:dyDescent="0.25">
      <c r="A348" s="290" t="s">
        <v>689</v>
      </c>
      <c r="B348" s="193" t="s">
        <v>690</v>
      </c>
      <c r="C348" s="301" t="s">
        <v>658</v>
      </c>
      <c r="D348" s="281"/>
      <c r="E348" s="282"/>
      <c r="F348" s="282">
        <f t="shared" si="13"/>
        <v>0</v>
      </c>
      <c r="G348" s="338" t="str">
        <f t="shared" si="14"/>
        <v/>
      </c>
      <c r="H348" s="283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  <c r="AA348" s="165"/>
    </row>
    <row r="349" spans="1:27" s="167" customFormat="1" ht="31.5" hidden="1" x14ac:dyDescent="0.25">
      <c r="A349" s="291" t="s">
        <v>691</v>
      </c>
      <c r="B349" s="182" t="s">
        <v>692</v>
      </c>
      <c r="C349" s="302" t="s">
        <v>658</v>
      </c>
      <c r="D349" s="275"/>
      <c r="E349" s="276"/>
      <c r="F349" s="276">
        <f t="shared" si="13"/>
        <v>0</v>
      </c>
      <c r="G349" s="339" t="str">
        <f t="shared" si="14"/>
        <v/>
      </c>
      <c r="H349" s="277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  <c r="AA349" s="165"/>
    </row>
    <row r="350" spans="1:27" s="167" customFormat="1" hidden="1" x14ac:dyDescent="0.25">
      <c r="A350" s="291" t="s">
        <v>693</v>
      </c>
      <c r="B350" s="182" t="s">
        <v>694</v>
      </c>
      <c r="C350" s="302" t="s">
        <v>30</v>
      </c>
      <c r="D350" s="275">
        <v>0</v>
      </c>
      <c r="E350" s="276"/>
      <c r="F350" s="276">
        <f t="shared" si="13"/>
        <v>0</v>
      </c>
      <c r="G350" s="339" t="str">
        <f t="shared" si="14"/>
        <v/>
      </c>
      <c r="H350" s="277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  <c r="AA350" s="165"/>
    </row>
    <row r="351" spans="1:27" s="167" customFormat="1" ht="31.5" hidden="1" x14ac:dyDescent="0.25">
      <c r="A351" s="290" t="s">
        <v>695</v>
      </c>
      <c r="B351" s="181" t="s">
        <v>696</v>
      </c>
      <c r="C351" s="301" t="s">
        <v>30</v>
      </c>
      <c r="D351" s="278"/>
      <c r="E351" s="279"/>
      <c r="F351" s="279">
        <f t="shared" si="13"/>
        <v>0</v>
      </c>
      <c r="G351" s="338" t="str">
        <f t="shared" si="14"/>
        <v/>
      </c>
      <c r="H351" s="280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  <c r="AA351" s="165"/>
    </row>
    <row r="352" spans="1:27" s="167" customFormat="1" hidden="1" x14ac:dyDescent="0.25">
      <c r="A352" s="290" t="s">
        <v>697</v>
      </c>
      <c r="B352" s="193" t="s">
        <v>688</v>
      </c>
      <c r="C352" s="301" t="s">
        <v>30</v>
      </c>
      <c r="D352" s="281"/>
      <c r="E352" s="282"/>
      <c r="F352" s="282">
        <f t="shared" si="13"/>
        <v>0</v>
      </c>
      <c r="G352" s="338" t="str">
        <f t="shared" si="14"/>
        <v/>
      </c>
      <c r="H352" s="283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  <c r="AA352" s="165"/>
    </row>
    <row r="353" spans="1:27" s="167" customFormat="1" hidden="1" x14ac:dyDescent="0.25">
      <c r="A353" s="290" t="s">
        <v>698</v>
      </c>
      <c r="B353" s="193" t="s">
        <v>690</v>
      </c>
      <c r="C353" s="301" t="s">
        <v>30</v>
      </c>
      <c r="D353" s="281"/>
      <c r="E353" s="282"/>
      <c r="F353" s="282">
        <f t="shared" si="13"/>
        <v>0</v>
      </c>
      <c r="G353" s="338" t="str">
        <f t="shared" si="14"/>
        <v/>
      </c>
      <c r="H353" s="283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  <c r="AA353" s="165"/>
    </row>
    <row r="354" spans="1:27" s="167" customFormat="1" ht="31.5" hidden="1" x14ac:dyDescent="0.25">
      <c r="A354" s="291" t="s">
        <v>699</v>
      </c>
      <c r="B354" s="182" t="s">
        <v>700</v>
      </c>
      <c r="C354" s="302" t="s">
        <v>701</v>
      </c>
      <c r="D354" s="249"/>
      <c r="E354" s="268"/>
      <c r="F354" s="268">
        <f t="shared" si="13"/>
        <v>0</v>
      </c>
      <c r="G354" s="339" t="str">
        <f t="shared" si="14"/>
        <v/>
      </c>
      <c r="H354" s="250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  <c r="AA354" s="165"/>
    </row>
    <row r="355" spans="1:27" s="167" customFormat="1" ht="31.5" hidden="1" x14ac:dyDescent="0.25">
      <c r="A355" s="291" t="s">
        <v>702</v>
      </c>
      <c r="B355" s="182" t="s">
        <v>703</v>
      </c>
      <c r="C355" s="302" t="s">
        <v>198</v>
      </c>
      <c r="D355" s="249"/>
      <c r="E355" s="268"/>
      <c r="F355" s="268">
        <f t="shared" si="13"/>
        <v>0</v>
      </c>
      <c r="G355" s="339" t="str">
        <f t="shared" si="14"/>
        <v/>
      </c>
      <c r="H355" s="250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  <c r="AA355" s="165"/>
    </row>
    <row r="356" spans="1:27" s="167" customFormat="1" x14ac:dyDescent="0.25">
      <c r="A356" s="290" t="s">
        <v>704</v>
      </c>
      <c r="B356" s="192" t="s">
        <v>705</v>
      </c>
      <c r="C356" s="301" t="s">
        <v>377</v>
      </c>
      <c r="D356" s="313"/>
      <c r="E356" s="314"/>
      <c r="F356" s="314">
        <f t="shared" si="13"/>
        <v>0</v>
      </c>
      <c r="G356" s="345" t="str">
        <f t="shared" si="14"/>
        <v/>
      </c>
      <c r="H356" s="31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  <c r="AA356" s="165"/>
    </row>
    <row r="357" spans="1:27" s="167" customFormat="1" x14ac:dyDescent="0.25">
      <c r="A357" s="290" t="s">
        <v>706</v>
      </c>
      <c r="B357" s="189" t="s">
        <v>707</v>
      </c>
      <c r="C357" s="301" t="s">
        <v>658</v>
      </c>
      <c r="D357" s="432">
        <v>773.14100000000008</v>
      </c>
      <c r="E357" s="433">
        <v>392.03013199999958</v>
      </c>
      <c r="F357" s="433">
        <f t="shared" si="13"/>
        <v>-381.11086800000049</v>
      </c>
      <c r="G357" s="434">
        <f t="shared" ref="G357:G359" si="15">IF(D357=0,0,(F357/D357)*100)</f>
        <v>-49.293837475958519</v>
      </c>
      <c r="H357" s="316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  <c r="AA357" s="165"/>
    </row>
    <row r="358" spans="1:27" s="167" customFormat="1" hidden="1" x14ac:dyDescent="0.25">
      <c r="A358" s="290" t="s">
        <v>708</v>
      </c>
      <c r="B358" s="189" t="s">
        <v>709</v>
      </c>
      <c r="C358" s="301" t="s">
        <v>651</v>
      </c>
      <c r="D358" s="432"/>
      <c r="E358" s="433"/>
      <c r="F358" s="433">
        <f t="shared" si="13"/>
        <v>0</v>
      </c>
      <c r="G358" s="434">
        <f t="shared" si="15"/>
        <v>0</v>
      </c>
      <c r="H358" s="312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  <c r="AA358" s="165"/>
    </row>
    <row r="359" spans="1:27" s="167" customFormat="1" ht="48" thickBot="1" x14ac:dyDescent="0.3">
      <c r="A359" s="290" t="s">
        <v>710</v>
      </c>
      <c r="B359" s="189" t="s">
        <v>711</v>
      </c>
      <c r="C359" s="301" t="s">
        <v>198</v>
      </c>
      <c r="D359" s="435">
        <v>509.46218160000001</v>
      </c>
      <c r="E359" s="436">
        <v>310.67709434999983</v>
      </c>
      <c r="F359" s="436">
        <f t="shared" si="13"/>
        <v>-198.78508725000017</v>
      </c>
      <c r="G359" s="437">
        <f t="shared" si="15"/>
        <v>-39.018615008027155</v>
      </c>
      <c r="H359" s="317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  <c r="AA359" s="165"/>
    </row>
    <row r="360" spans="1:27" s="167" customFormat="1" ht="31.5" hidden="1" x14ac:dyDescent="0.25">
      <c r="A360" s="290" t="s">
        <v>712</v>
      </c>
      <c r="B360" s="189" t="s">
        <v>713</v>
      </c>
      <c r="C360" s="301" t="s">
        <v>198</v>
      </c>
      <c r="D360" s="310"/>
      <c r="E360" s="311"/>
      <c r="F360" s="311">
        <f t="shared" si="13"/>
        <v>0</v>
      </c>
      <c r="G360" s="344" t="str">
        <f t="shared" ref="G360:G371" si="16">IFERROR(F360/D360,"")</f>
        <v/>
      </c>
      <c r="H360" s="312"/>
      <c r="I360" s="165"/>
      <c r="J360" s="165"/>
      <c r="K360" s="165"/>
      <c r="L360" s="165"/>
      <c r="M360" s="165"/>
      <c r="N360" s="165"/>
      <c r="O360" s="165"/>
      <c r="P360" s="165"/>
      <c r="Q360" s="165"/>
      <c r="R360" s="165"/>
      <c r="S360" s="165"/>
      <c r="T360" s="165"/>
      <c r="U360" s="165"/>
      <c r="V360" s="165"/>
      <c r="W360" s="165"/>
      <c r="X360" s="165"/>
      <c r="Y360" s="165"/>
      <c r="Z360" s="165"/>
      <c r="AA360" s="165"/>
    </row>
    <row r="361" spans="1:27" s="167" customFormat="1" hidden="1" x14ac:dyDescent="0.25">
      <c r="A361" s="290" t="s">
        <v>714</v>
      </c>
      <c r="B361" s="192" t="s">
        <v>715</v>
      </c>
      <c r="C361" s="318" t="s">
        <v>377</v>
      </c>
      <c r="D361" s="313"/>
      <c r="E361" s="314"/>
      <c r="F361" s="314">
        <f t="shared" si="13"/>
        <v>0</v>
      </c>
      <c r="G361" s="345" t="str">
        <f t="shared" si="16"/>
        <v/>
      </c>
      <c r="H361" s="315"/>
      <c r="I361" s="165"/>
      <c r="J361" s="165"/>
      <c r="K361" s="165"/>
      <c r="L361" s="165"/>
      <c r="M361" s="165"/>
      <c r="N361" s="165"/>
      <c r="O361" s="165"/>
      <c r="P361" s="165"/>
      <c r="Q361" s="165"/>
      <c r="R361" s="165"/>
      <c r="S361" s="165"/>
      <c r="T361" s="165"/>
      <c r="U361" s="165"/>
      <c r="V361" s="165"/>
      <c r="W361" s="165"/>
      <c r="X361" s="165"/>
      <c r="Y361" s="165"/>
      <c r="Z361" s="165"/>
      <c r="AA361" s="165"/>
    </row>
    <row r="362" spans="1:27" s="167" customFormat="1" ht="33.75" hidden="1" customHeight="1" x14ac:dyDescent="0.25">
      <c r="A362" s="290" t="s">
        <v>716</v>
      </c>
      <c r="B362" s="189" t="s">
        <v>717</v>
      </c>
      <c r="C362" s="301" t="s">
        <v>30</v>
      </c>
      <c r="D362" s="310"/>
      <c r="E362" s="311"/>
      <c r="F362" s="311">
        <f t="shared" si="13"/>
        <v>0</v>
      </c>
      <c r="G362" s="344" t="str">
        <f t="shared" si="16"/>
        <v/>
      </c>
      <c r="H362" s="312"/>
      <c r="I362" s="165"/>
      <c r="J362" s="165"/>
      <c r="K362" s="165"/>
      <c r="L362" s="165"/>
      <c r="M362" s="165"/>
      <c r="N362" s="165"/>
      <c r="O362" s="165"/>
      <c r="P362" s="165"/>
      <c r="Q362" s="165"/>
      <c r="R362" s="165"/>
      <c r="S362" s="165"/>
      <c r="T362" s="165"/>
      <c r="U362" s="165"/>
      <c r="V362" s="165"/>
      <c r="W362" s="165"/>
      <c r="X362" s="165"/>
      <c r="Y362" s="165"/>
      <c r="Z362" s="165"/>
      <c r="AA362" s="165"/>
    </row>
    <row r="363" spans="1:27" s="167" customFormat="1" ht="47.25" hidden="1" x14ac:dyDescent="0.25">
      <c r="A363" s="290" t="s">
        <v>718</v>
      </c>
      <c r="B363" s="181" t="s">
        <v>719</v>
      </c>
      <c r="C363" s="301" t="s">
        <v>30</v>
      </c>
      <c r="D363" s="310"/>
      <c r="E363" s="311"/>
      <c r="F363" s="311">
        <f t="shared" si="13"/>
        <v>0</v>
      </c>
      <c r="G363" s="344" t="str">
        <f t="shared" si="16"/>
        <v/>
      </c>
      <c r="H363" s="312"/>
      <c r="I363" s="165"/>
      <c r="J363" s="165"/>
      <c r="K363" s="165"/>
      <c r="L363" s="165"/>
      <c r="M363" s="165"/>
      <c r="N363" s="165"/>
      <c r="O363" s="165"/>
      <c r="P363" s="165"/>
      <c r="Q363" s="165"/>
      <c r="R363" s="165"/>
      <c r="S363" s="165"/>
      <c r="T363" s="165"/>
      <c r="U363" s="165"/>
      <c r="V363" s="165"/>
      <c r="W363" s="165"/>
      <c r="X363" s="165"/>
      <c r="Y363" s="165"/>
      <c r="Z363" s="165"/>
      <c r="AA363" s="165"/>
    </row>
    <row r="364" spans="1:27" s="167" customFormat="1" ht="47.25" hidden="1" x14ac:dyDescent="0.25">
      <c r="A364" s="290" t="s">
        <v>720</v>
      </c>
      <c r="B364" s="181" t="s">
        <v>721</v>
      </c>
      <c r="C364" s="301" t="s">
        <v>30</v>
      </c>
      <c r="D364" s="310"/>
      <c r="E364" s="311"/>
      <c r="F364" s="311">
        <f t="shared" si="13"/>
        <v>0</v>
      </c>
      <c r="G364" s="344" t="str">
        <f t="shared" si="16"/>
        <v/>
      </c>
      <c r="H364" s="312"/>
      <c r="I364" s="165"/>
      <c r="J364" s="165"/>
      <c r="K364" s="165"/>
      <c r="L364" s="165"/>
      <c r="M364" s="165"/>
      <c r="N364" s="165"/>
      <c r="O364" s="165"/>
      <c r="P364" s="165"/>
      <c r="Q364" s="165"/>
      <c r="R364" s="165"/>
      <c r="S364" s="165"/>
      <c r="T364" s="165"/>
      <c r="U364" s="165"/>
      <c r="V364" s="165"/>
      <c r="W364" s="165"/>
      <c r="X364" s="165"/>
      <c r="Y364" s="165"/>
      <c r="Z364" s="165"/>
      <c r="AA364" s="165"/>
    </row>
    <row r="365" spans="1:27" s="167" customFormat="1" ht="31.5" hidden="1" x14ac:dyDescent="0.25">
      <c r="A365" s="290" t="s">
        <v>722</v>
      </c>
      <c r="B365" s="181" t="s">
        <v>723</v>
      </c>
      <c r="C365" s="301" t="s">
        <v>30</v>
      </c>
      <c r="D365" s="310"/>
      <c r="E365" s="311"/>
      <c r="F365" s="311">
        <f t="shared" si="13"/>
        <v>0</v>
      </c>
      <c r="G365" s="344" t="str">
        <f t="shared" si="16"/>
        <v/>
      </c>
      <c r="H365" s="312"/>
      <c r="I365" s="165"/>
      <c r="J365" s="165"/>
      <c r="K365" s="165"/>
      <c r="L365" s="165"/>
      <c r="M365" s="165"/>
      <c r="N365" s="165"/>
      <c r="O365" s="165"/>
      <c r="P365" s="165"/>
      <c r="Q365" s="165"/>
      <c r="R365" s="165"/>
      <c r="S365" s="165"/>
      <c r="T365" s="165"/>
      <c r="U365" s="165"/>
      <c r="V365" s="165"/>
      <c r="W365" s="165"/>
      <c r="X365" s="165"/>
      <c r="Y365" s="165"/>
      <c r="Z365" s="165"/>
      <c r="AA365" s="165"/>
    </row>
    <row r="366" spans="1:27" s="167" customFormat="1" hidden="1" x14ac:dyDescent="0.25">
      <c r="A366" s="290" t="s">
        <v>724</v>
      </c>
      <c r="B366" s="189" t="s">
        <v>725</v>
      </c>
      <c r="C366" s="301" t="s">
        <v>658</v>
      </c>
      <c r="D366" s="310"/>
      <c r="E366" s="311"/>
      <c r="F366" s="311">
        <f t="shared" si="13"/>
        <v>0</v>
      </c>
      <c r="G366" s="344" t="str">
        <f t="shared" si="16"/>
        <v/>
      </c>
      <c r="H366" s="312"/>
      <c r="I366" s="165"/>
      <c r="J366" s="165"/>
      <c r="K366" s="165"/>
      <c r="L366" s="165"/>
      <c r="M366" s="165"/>
      <c r="N366" s="165"/>
      <c r="O366" s="165"/>
      <c r="P366" s="165"/>
      <c r="Q366" s="165"/>
      <c r="R366" s="165"/>
      <c r="S366" s="165"/>
      <c r="T366" s="165"/>
      <c r="U366" s="165"/>
      <c r="V366" s="165"/>
      <c r="W366" s="165"/>
      <c r="X366" s="165"/>
      <c r="Y366" s="165"/>
      <c r="Z366" s="165"/>
      <c r="AA366" s="165"/>
    </row>
    <row r="367" spans="1:27" s="167" customFormat="1" ht="31.5" hidden="1" x14ac:dyDescent="0.25">
      <c r="A367" s="290" t="s">
        <v>726</v>
      </c>
      <c r="B367" s="181" t="s">
        <v>727</v>
      </c>
      <c r="C367" s="301" t="s">
        <v>658</v>
      </c>
      <c r="D367" s="310"/>
      <c r="E367" s="311"/>
      <c r="F367" s="311">
        <f t="shared" si="13"/>
        <v>0</v>
      </c>
      <c r="G367" s="344" t="str">
        <f t="shared" si="16"/>
        <v/>
      </c>
      <c r="H367" s="312"/>
      <c r="I367" s="165"/>
      <c r="J367" s="165"/>
      <c r="K367" s="165"/>
      <c r="L367" s="165"/>
      <c r="M367" s="165"/>
      <c r="N367" s="165"/>
      <c r="O367" s="165"/>
      <c r="P367" s="165"/>
      <c r="Q367" s="165"/>
      <c r="R367" s="165"/>
      <c r="S367" s="165"/>
      <c r="T367" s="165"/>
      <c r="U367" s="165"/>
      <c r="V367" s="165"/>
      <c r="W367" s="165"/>
      <c r="X367" s="165"/>
      <c r="Y367" s="165"/>
      <c r="Z367" s="165"/>
      <c r="AA367" s="165"/>
    </row>
    <row r="368" spans="1:27" s="167" customFormat="1" hidden="1" x14ac:dyDescent="0.25">
      <c r="A368" s="290" t="s">
        <v>728</v>
      </c>
      <c r="B368" s="181" t="s">
        <v>729</v>
      </c>
      <c r="C368" s="301" t="s">
        <v>658</v>
      </c>
      <c r="D368" s="310"/>
      <c r="E368" s="311"/>
      <c r="F368" s="311">
        <f t="shared" si="13"/>
        <v>0</v>
      </c>
      <c r="G368" s="344" t="str">
        <f t="shared" si="16"/>
        <v/>
      </c>
      <c r="H368" s="312"/>
      <c r="I368" s="165"/>
      <c r="J368" s="165"/>
      <c r="K368" s="165"/>
      <c r="L368" s="165"/>
      <c r="M368" s="165"/>
      <c r="N368" s="165"/>
      <c r="O368" s="165"/>
      <c r="P368" s="165"/>
      <c r="Q368" s="165"/>
      <c r="R368" s="165"/>
      <c r="S368" s="165"/>
      <c r="T368" s="165"/>
      <c r="U368" s="165"/>
      <c r="V368" s="165"/>
      <c r="W368" s="165"/>
      <c r="X368" s="165"/>
      <c r="Y368" s="165"/>
      <c r="Z368" s="165"/>
      <c r="AA368" s="165"/>
    </row>
    <row r="369" spans="1:27" s="167" customFormat="1" ht="31.5" hidden="1" x14ac:dyDescent="0.25">
      <c r="A369" s="290" t="s">
        <v>730</v>
      </c>
      <c r="B369" s="189" t="s">
        <v>731</v>
      </c>
      <c r="C369" s="301" t="s">
        <v>198</v>
      </c>
      <c r="D369" s="310"/>
      <c r="E369" s="311"/>
      <c r="F369" s="311">
        <f t="shared" si="13"/>
        <v>0</v>
      </c>
      <c r="G369" s="344" t="str">
        <f t="shared" si="16"/>
        <v/>
      </c>
      <c r="H369" s="312"/>
      <c r="I369" s="165"/>
      <c r="J369" s="165"/>
      <c r="K369" s="165"/>
      <c r="L369" s="165"/>
      <c r="M369" s="165"/>
      <c r="N369" s="165"/>
      <c r="O369" s="165"/>
      <c r="P369" s="165"/>
      <c r="Q369" s="165"/>
      <c r="R369" s="165"/>
      <c r="S369" s="165"/>
      <c r="T369" s="165"/>
      <c r="U369" s="165"/>
      <c r="V369" s="165"/>
      <c r="W369" s="165"/>
      <c r="X369" s="165"/>
      <c r="Y369" s="165"/>
      <c r="Z369" s="165"/>
      <c r="AA369" s="165"/>
    </row>
    <row r="370" spans="1:27" s="167" customFormat="1" hidden="1" x14ac:dyDescent="0.25">
      <c r="A370" s="290" t="s">
        <v>732</v>
      </c>
      <c r="B370" s="181" t="s">
        <v>733</v>
      </c>
      <c r="C370" s="301" t="s">
        <v>198</v>
      </c>
      <c r="D370" s="319"/>
      <c r="E370" s="320"/>
      <c r="F370" s="320">
        <f t="shared" si="13"/>
        <v>0</v>
      </c>
      <c r="G370" s="346" t="str">
        <f t="shared" si="16"/>
        <v/>
      </c>
      <c r="H370" s="321"/>
      <c r="I370" s="165"/>
      <c r="J370" s="165"/>
      <c r="K370" s="165"/>
      <c r="L370" s="165"/>
      <c r="M370" s="165"/>
      <c r="N370" s="165"/>
      <c r="O370" s="165"/>
      <c r="P370" s="165"/>
      <c r="Q370" s="165"/>
      <c r="R370" s="165"/>
      <c r="S370" s="165"/>
      <c r="T370" s="165"/>
      <c r="U370" s="165"/>
      <c r="V370" s="165"/>
      <c r="W370" s="165"/>
      <c r="X370" s="165"/>
      <c r="Y370" s="165"/>
      <c r="Z370" s="165"/>
      <c r="AA370" s="165"/>
    </row>
    <row r="371" spans="1:27" s="167" customFormat="1" hidden="1" x14ac:dyDescent="0.25">
      <c r="A371" s="290" t="s">
        <v>734</v>
      </c>
      <c r="B371" s="181" t="s">
        <v>224</v>
      </c>
      <c r="C371" s="301" t="s">
        <v>198</v>
      </c>
      <c r="D371" s="319"/>
      <c r="E371" s="320"/>
      <c r="F371" s="320">
        <f t="shared" si="13"/>
        <v>0</v>
      </c>
      <c r="G371" s="346" t="str">
        <f t="shared" si="16"/>
        <v/>
      </c>
      <c r="H371" s="321"/>
      <c r="I371" s="165"/>
      <c r="J371" s="165"/>
      <c r="K371" s="165"/>
      <c r="L371" s="165"/>
      <c r="M371" s="165"/>
      <c r="N371" s="165"/>
      <c r="O371" s="165"/>
      <c r="P371" s="165"/>
      <c r="Q371" s="165"/>
      <c r="R371" s="165"/>
      <c r="S371" s="165"/>
      <c r="T371" s="165"/>
      <c r="U371" s="165"/>
      <c r="V371" s="165"/>
      <c r="W371" s="165"/>
      <c r="X371" s="165"/>
      <c r="Y371" s="165"/>
      <c r="Z371" s="165"/>
      <c r="AA371" s="165"/>
    </row>
    <row r="372" spans="1:27" s="167" customFormat="1" ht="16.5" hidden="1" thickBot="1" x14ac:dyDescent="0.3">
      <c r="A372" s="292" t="s">
        <v>735</v>
      </c>
      <c r="B372" s="197" t="s">
        <v>736</v>
      </c>
      <c r="C372" s="293" t="s">
        <v>737</v>
      </c>
      <c r="D372" s="213"/>
      <c r="E372" s="214"/>
      <c r="F372" s="214"/>
      <c r="G372" s="347"/>
      <c r="H372" s="215"/>
      <c r="I372" s="165"/>
      <c r="J372" s="165"/>
      <c r="K372" s="165"/>
      <c r="L372" s="165"/>
      <c r="M372" s="165"/>
      <c r="N372" s="165"/>
      <c r="O372" s="165"/>
      <c r="P372" s="165"/>
      <c r="Q372" s="165"/>
      <c r="R372" s="165"/>
      <c r="S372" s="165"/>
      <c r="T372" s="165"/>
      <c r="U372" s="165"/>
      <c r="V372" s="165"/>
      <c r="W372" s="165"/>
      <c r="X372" s="165"/>
      <c r="Y372" s="165"/>
      <c r="Z372" s="165"/>
      <c r="AA372" s="165"/>
    </row>
    <row r="373" spans="1:27" s="167" customFormat="1" ht="15.75" customHeight="1" thickBot="1" x14ac:dyDescent="0.3">
      <c r="A373" s="547" t="s">
        <v>738</v>
      </c>
      <c r="B373" s="548"/>
      <c r="C373" s="549"/>
      <c r="D373" s="364"/>
      <c r="E373" s="365"/>
      <c r="F373" s="365"/>
      <c r="G373" s="366"/>
      <c r="H373" s="367"/>
      <c r="I373" s="165"/>
      <c r="J373" s="165"/>
      <c r="K373" s="165"/>
      <c r="L373" s="165"/>
      <c r="M373" s="165"/>
      <c r="N373" s="165"/>
      <c r="O373" s="165"/>
      <c r="P373" s="165"/>
      <c r="Q373" s="165"/>
      <c r="R373" s="165"/>
      <c r="S373" s="165"/>
      <c r="T373" s="165"/>
      <c r="U373" s="165"/>
      <c r="V373" s="165"/>
      <c r="W373" s="165"/>
      <c r="X373" s="165"/>
      <c r="Y373" s="165"/>
      <c r="Z373" s="165"/>
      <c r="AA373" s="165"/>
    </row>
    <row r="374" spans="1:27" s="167" customFormat="1" x14ac:dyDescent="0.25">
      <c r="A374" s="322" t="s">
        <v>189</v>
      </c>
      <c r="B374" s="284" t="s">
        <v>190</v>
      </c>
      <c r="C374" s="285" t="s">
        <v>191</v>
      </c>
      <c r="D374" s="550" t="s">
        <v>856</v>
      </c>
      <c r="E374" s="551"/>
      <c r="F374" s="552" t="s">
        <v>192</v>
      </c>
      <c r="G374" s="553"/>
      <c r="H374" s="554" t="s">
        <v>193</v>
      </c>
      <c r="I374" s="165"/>
      <c r="J374" s="165"/>
      <c r="K374" s="165"/>
      <c r="L374" s="165"/>
      <c r="M374" s="165"/>
      <c r="N374" s="165"/>
      <c r="O374" s="165"/>
      <c r="P374" s="165"/>
      <c r="Q374" s="165"/>
      <c r="R374" s="165"/>
      <c r="S374" s="165"/>
      <c r="T374" s="165"/>
      <c r="U374" s="165"/>
      <c r="V374" s="165"/>
      <c r="W374" s="165"/>
      <c r="X374" s="165"/>
      <c r="Y374" s="165"/>
      <c r="Z374" s="165"/>
      <c r="AA374" s="165"/>
    </row>
    <row r="375" spans="1:27" s="167" customFormat="1" ht="44.25" customHeight="1" x14ac:dyDescent="0.25">
      <c r="A375" s="323"/>
      <c r="B375" s="286"/>
      <c r="C375" s="287"/>
      <c r="D375" s="216" t="s">
        <v>0</v>
      </c>
      <c r="E375" s="217" t="s">
        <v>5</v>
      </c>
      <c r="F375" s="218" t="s">
        <v>194</v>
      </c>
      <c r="G375" s="219" t="s">
        <v>195</v>
      </c>
      <c r="H375" s="555"/>
      <c r="I375" s="165"/>
      <c r="J375" s="165"/>
      <c r="K375" s="165"/>
      <c r="L375" s="165"/>
      <c r="M375" s="165"/>
      <c r="N375" s="165"/>
      <c r="O375" s="165"/>
      <c r="P375" s="165"/>
      <c r="Q375" s="165"/>
      <c r="R375" s="165"/>
      <c r="S375" s="165"/>
      <c r="T375" s="165"/>
      <c r="U375" s="165"/>
      <c r="V375" s="165"/>
      <c r="W375" s="165"/>
      <c r="X375" s="165"/>
      <c r="Y375" s="165"/>
      <c r="Z375" s="165"/>
      <c r="AA375" s="165"/>
    </row>
    <row r="376" spans="1:27" s="167" customFormat="1" ht="16.5" thickBot="1" x14ac:dyDescent="0.3">
      <c r="A376" s="324">
        <v>1</v>
      </c>
      <c r="B376" s="325">
        <v>2</v>
      </c>
      <c r="C376" s="326">
        <v>3</v>
      </c>
      <c r="D376" s="327">
        <v>4</v>
      </c>
      <c r="E376" s="328">
        <v>5</v>
      </c>
      <c r="F376" s="328">
        <v>6</v>
      </c>
      <c r="G376" s="329">
        <v>7</v>
      </c>
      <c r="H376" s="330">
        <v>8</v>
      </c>
      <c r="I376" s="165"/>
      <c r="J376" s="165"/>
      <c r="K376" s="165"/>
      <c r="L376" s="165"/>
      <c r="M376" s="165"/>
      <c r="N376" s="165"/>
      <c r="O376" s="165"/>
      <c r="P376" s="165"/>
      <c r="Q376" s="165"/>
      <c r="R376" s="165"/>
      <c r="S376" s="165"/>
      <c r="T376" s="165"/>
      <c r="U376" s="165"/>
      <c r="V376" s="165"/>
      <c r="W376" s="165"/>
      <c r="X376" s="165"/>
      <c r="Y376" s="165"/>
      <c r="Z376" s="165"/>
      <c r="AA376" s="165"/>
    </row>
    <row r="377" spans="1:27" s="167" customFormat="1" ht="30.75" customHeight="1" x14ac:dyDescent="0.25">
      <c r="A377" s="556" t="s">
        <v>739</v>
      </c>
      <c r="B377" s="557"/>
      <c r="C377" s="306" t="s">
        <v>198</v>
      </c>
      <c r="D377" s="220">
        <f>D378</f>
        <v>23.260294049999999</v>
      </c>
      <c r="E377" s="221">
        <f>E378</f>
        <v>2.6316674999999998</v>
      </c>
      <c r="F377" s="438">
        <f t="shared" ref="F377:F412" si="17">E377-D377</f>
        <v>-20.62862655</v>
      </c>
      <c r="G377" s="439">
        <f t="shared" ref="G377:G412" si="18">IF(D377=0,0,(F377/D377)*100)</f>
        <v>-88.686009324116867</v>
      </c>
      <c r="H377" s="222"/>
      <c r="I377" s="165"/>
      <c r="J377" s="165"/>
      <c r="K377" s="165"/>
      <c r="L377" s="165"/>
      <c r="M377" s="165"/>
      <c r="N377" s="165"/>
      <c r="O377" s="165"/>
      <c r="P377" s="165"/>
      <c r="Q377" s="165"/>
      <c r="R377" s="165"/>
      <c r="S377" s="165"/>
      <c r="T377" s="165"/>
      <c r="U377" s="165"/>
      <c r="V377" s="165"/>
      <c r="W377" s="165"/>
      <c r="X377" s="165"/>
      <c r="Y377" s="165"/>
      <c r="Z377" s="165"/>
      <c r="AA377" s="165"/>
    </row>
    <row r="378" spans="1:27" s="167" customFormat="1" x14ac:dyDescent="0.25">
      <c r="A378" s="291" t="s">
        <v>182</v>
      </c>
      <c r="B378" s="199" t="s">
        <v>740</v>
      </c>
      <c r="C378" s="302" t="s">
        <v>198</v>
      </c>
      <c r="D378" s="223">
        <f>D379+D403</f>
        <v>23.260294049999999</v>
      </c>
      <c r="E378" s="224">
        <f>E379+E403</f>
        <v>2.6316674999999998</v>
      </c>
      <c r="F378" s="440">
        <f t="shared" si="17"/>
        <v>-20.62862655</v>
      </c>
      <c r="G378" s="441">
        <f t="shared" si="18"/>
        <v>-88.686009324116867</v>
      </c>
      <c r="H378" s="225"/>
      <c r="I378" s="165"/>
      <c r="J378" s="165"/>
      <c r="K378" s="165"/>
      <c r="L378" s="165"/>
      <c r="M378" s="165"/>
      <c r="N378" s="165"/>
      <c r="O378" s="165"/>
      <c r="P378" s="165"/>
      <c r="Q378" s="165"/>
      <c r="R378" s="165"/>
      <c r="S378" s="165"/>
      <c r="T378" s="165"/>
      <c r="U378" s="165"/>
      <c r="V378" s="165"/>
      <c r="W378" s="165"/>
      <c r="X378" s="165"/>
      <c r="Y378" s="165"/>
      <c r="Z378" s="165"/>
      <c r="AA378" s="165"/>
    </row>
    <row r="379" spans="1:27" s="167" customFormat="1" x14ac:dyDescent="0.25">
      <c r="A379" s="291" t="s">
        <v>199</v>
      </c>
      <c r="B379" s="182" t="s">
        <v>741</v>
      </c>
      <c r="C379" s="302" t="s">
        <v>198</v>
      </c>
      <c r="D379" s="223">
        <f>D380</f>
        <v>22.513763374460925</v>
      </c>
      <c r="E379" s="224">
        <f>E380</f>
        <v>1.8851368244609277</v>
      </c>
      <c r="F379" s="440">
        <f t="shared" si="17"/>
        <v>-20.628626549999996</v>
      </c>
      <c r="G379" s="441">
        <f t="shared" si="18"/>
        <v>-91.626736085361088</v>
      </c>
      <c r="H379" s="225"/>
      <c r="I379" s="165"/>
      <c r="J379" s="165"/>
      <c r="K379" s="165"/>
      <c r="L379" s="165"/>
      <c r="M379" s="165"/>
      <c r="N379" s="165"/>
      <c r="O379" s="165"/>
      <c r="P379" s="165"/>
      <c r="Q379" s="165"/>
      <c r="R379" s="165"/>
      <c r="S379" s="165"/>
      <c r="T379" s="165"/>
      <c r="U379" s="165"/>
      <c r="V379" s="165"/>
      <c r="W379" s="165"/>
      <c r="X379" s="165"/>
      <c r="Y379" s="165"/>
      <c r="Z379" s="165"/>
      <c r="AA379" s="165"/>
    </row>
    <row r="380" spans="1:27" s="167" customFormat="1" ht="31.5" x14ac:dyDescent="0.25">
      <c r="A380" s="290" t="s">
        <v>201</v>
      </c>
      <c r="B380" s="181" t="s">
        <v>742</v>
      </c>
      <c r="C380" s="301" t="s">
        <v>198</v>
      </c>
      <c r="D380" s="226">
        <f>D393</f>
        <v>22.513763374460925</v>
      </c>
      <c r="E380" s="227">
        <f>E393</f>
        <v>1.8851368244609277</v>
      </c>
      <c r="F380" s="442">
        <f t="shared" si="17"/>
        <v>-20.628626549999996</v>
      </c>
      <c r="G380" s="443">
        <f t="shared" si="18"/>
        <v>-91.626736085361088</v>
      </c>
      <c r="H380" s="228"/>
      <c r="I380" s="165"/>
      <c r="J380" s="165"/>
      <c r="K380" s="165"/>
      <c r="L380" s="165"/>
      <c r="M380" s="165"/>
      <c r="N380" s="165"/>
      <c r="O380" s="165"/>
      <c r="P380" s="165"/>
      <c r="Q380" s="165"/>
      <c r="R380" s="165"/>
      <c r="S380" s="165"/>
      <c r="T380" s="165"/>
      <c r="U380" s="165"/>
      <c r="V380" s="165"/>
      <c r="W380" s="165"/>
      <c r="X380" s="165"/>
      <c r="Y380" s="165"/>
      <c r="Z380" s="165"/>
      <c r="AA380" s="165"/>
    </row>
    <row r="381" spans="1:27" s="167" customFormat="1" hidden="1" x14ac:dyDescent="0.25">
      <c r="A381" s="290" t="s">
        <v>743</v>
      </c>
      <c r="B381" s="183" t="s">
        <v>744</v>
      </c>
      <c r="C381" s="301" t="s">
        <v>198</v>
      </c>
      <c r="D381" s="226">
        <v>0</v>
      </c>
      <c r="E381" s="227">
        <v>0</v>
      </c>
      <c r="F381" s="442">
        <f t="shared" si="17"/>
        <v>0</v>
      </c>
      <c r="G381" s="443">
        <f t="shared" si="18"/>
        <v>0</v>
      </c>
      <c r="H381" s="228"/>
      <c r="I381" s="165"/>
      <c r="J381" s="165"/>
      <c r="K381" s="165"/>
      <c r="L381" s="165"/>
      <c r="M381" s="165"/>
      <c r="N381" s="165"/>
      <c r="O381" s="165"/>
      <c r="P381" s="165"/>
      <c r="Q381" s="165"/>
      <c r="R381" s="165"/>
      <c r="S381" s="165"/>
      <c r="T381" s="165"/>
      <c r="U381" s="165"/>
      <c r="V381" s="165"/>
      <c r="W381" s="165"/>
      <c r="X381" s="165"/>
      <c r="Y381" s="165"/>
      <c r="Z381" s="165"/>
      <c r="AA381" s="165"/>
    </row>
    <row r="382" spans="1:27" s="167" customFormat="1" ht="31.5" hidden="1" x14ac:dyDescent="0.25">
      <c r="A382" s="290" t="s">
        <v>745</v>
      </c>
      <c r="B382" s="184" t="s">
        <v>202</v>
      </c>
      <c r="C382" s="301" t="s">
        <v>198</v>
      </c>
      <c r="D382" s="226"/>
      <c r="E382" s="227"/>
      <c r="F382" s="442">
        <f t="shared" si="17"/>
        <v>0</v>
      </c>
      <c r="G382" s="443">
        <f t="shared" si="18"/>
        <v>0</v>
      </c>
      <c r="H382" s="228"/>
      <c r="I382" s="165"/>
      <c r="J382" s="165"/>
      <c r="K382" s="165"/>
      <c r="L382" s="165"/>
      <c r="M382" s="165"/>
      <c r="N382" s="165"/>
      <c r="O382" s="165"/>
      <c r="P382" s="165"/>
      <c r="Q382" s="165"/>
      <c r="R382" s="165"/>
      <c r="S382" s="165"/>
      <c r="T382" s="165"/>
      <c r="U382" s="165"/>
      <c r="V382" s="165"/>
      <c r="W382" s="165"/>
      <c r="X382" s="165"/>
      <c r="Y382" s="165"/>
      <c r="Z382" s="165"/>
      <c r="AA382" s="165"/>
    </row>
    <row r="383" spans="1:27" s="167" customFormat="1" ht="31.5" hidden="1" x14ac:dyDescent="0.25">
      <c r="A383" s="290" t="s">
        <v>746</v>
      </c>
      <c r="B383" s="184" t="s">
        <v>204</v>
      </c>
      <c r="C383" s="301" t="s">
        <v>198</v>
      </c>
      <c r="D383" s="226"/>
      <c r="E383" s="227"/>
      <c r="F383" s="442">
        <f t="shared" si="17"/>
        <v>0</v>
      </c>
      <c r="G383" s="443">
        <f t="shared" si="18"/>
        <v>0</v>
      </c>
      <c r="H383" s="228"/>
      <c r="I383" s="165"/>
      <c r="J383" s="165"/>
      <c r="K383" s="165"/>
      <c r="L383" s="165"/>
      <c r="M383" s="165"/>
      <c r="N383" s="165"/>
      <c r="O383" s="165"/>
      <c r="P383" s="165"/>
      <c r="Q383" s="165"/>
      <c r="R383" s="165"/>
      <c r="S383" s="165"/>
      <c r="T383" s="165"/>
      <c r="U383" s="165"/>
      <c r="V383" s="165"/>
      <c r="W383" s="165"/>
      <c r="X383" s="165"/>
      <c r="Y383" s="165"/>
      <c r="Z383" s="165"/>
      <c r="AA383" s="165"/>
    </row>
    <row r="384" spans="1:27" s="167" customFormat="1" ht="31.5" hidden="1" x14ac:dyDescent="0.25">
      <c r="A384" s="290" t="s">
        <v>747</v>
      </c>
      <c r="B384" s="184" t="s">
        <v>206</v>
      </c>
      <c r="C384" s="301" t="s">
        <v>198</v>
      </c>
      <c r="D384" s="226"/>
      <c r="E384" s="227"/>
      <c r="F384" s="442">
        <f t="shared" si="17"/>
        <v>0</v>
      </c>
      <c r="G384" s="443">
        <f t="shared" si="18"/>
        <v>0</v>
      </c>
      <c r="H384" s="228"/>
      <c r="I384" s="165"/>
      <c r="J384" s="165"/>
      <c r="K384" s="165"/>
      <c r="L384" s="165"/>
      <c r="M384" s="165"/>
      <c r="N384" s="165"/>
      <c r="O384" s="165"/>
      <c r="P384" s="165"/>
      <c r="Q384" s="165"/>
      <c r="R384" s="165"/>
      <c r="S384" s="165"/>
      <c r="T384" s="165"/>
      <c r="U384" s="165"/>
      <c r="V384" s="165"/>
      <c r="W384" s="165"/>
      <c r="X384" s="165"/>
      <c r="Y384" s="165"/>
      <c r="Z384" s="165"/>
      <c r="AA384" s="165"/>
    </row>
    <row r="385" spans="1:27" s="167" customFormat="1" hidden="1" x14ac:dyDescent="0.25">
      <c r="A385" s="290" t="s">
        <v>748</v>
      </c>
      <c r="B385" s="183" t="s">
        <v>749</v>
      </c>
      <c r="C385" s="301" t="s">
        <v>198</v>
      </c>
      <c r="D385" s="226"/>
      <c r="E385" s="227"/>
      <c r="F385" s="442">
        <f t="shared" si="17"/>
        <v>0</v>
      </c>
      <c r="G385" s="443">
        <f t="shared" si="18"/>
        <v>0</v>
      </c>
      <c r="H385" s="228"/>
      <c r="I385" s="165"/>
      <c r="J385" s="165"/>
      <c r="K385" s="165"/>
      <c r="L385" s="165"/>
      <c r="M385" s="165"/>
      <c r="N385" s="165"/>
      <c r="O385" s="165"/>
      <c r="P385" s="165"/>
      <c r="Q385" s="165"/>
      <c r="R385" s="165"/>
      <c r="S385" s="165"/>
      <c r="T385" s="165"/>
      <c r="U385" s="165"/>
      <c r="V385" s="165"/>
      <c r="W385" s="165"/>
      <c r="X385" s="165"/>
      <c r="Y385" s="165"/>
      <c r="Z385" s="165"/>
      <c r="AA385" s="165"/>
    </row>
    <row r="386" spans="1:27" s="167" customFormat="1" hidden="1" x14ac:dyDescent="0.25">
      <c r="A386" s="290" t="s">
        <v>750</v>
      </c>
      <c r="B386" s="183" t="s">
        <v>751</v>
      </c>
      <c r="C386" s="301" t="s">
        <v>198</v>
      </c>
      <c r="D386" s="226"/>
      <c r="E386" s="227"/>
      <c r="F386" s="442">
        <f t="shared" si="17"/>
        <v>0</v>
      </c>
      <c r="G386" s="443">
        <f t="shared" si="18"/>
        <v>0</v>
      </c>
      <c r="H386" s="228"/>
      <c r="I386" s="165"/>
      <c r="J386" s="165"/>
      <c r="K386" s="165"/>
      <c r="L386" s="165"/>
      <c r="M386" s="165"/>
      <c r="N386" s="165"/>
      <c r="O386" s="165"/>
      <c r="P386" s="165"/>
      <c r="Q386" s="165"/>
      <c r="R386" s="165"/>
      <c r="S386" s="165"/>
      <c r="T386" s="165"/>
      <c r="U386" s="165"/>
      <c r="V386" s="165"/>
      <c r="W386" s="165"/>
      <c r="X386" s="165"/>
      <c r="Y386" s="165"/>
      <c r="Z386" s="165"/>
      <c r="AA386" s="165"/>
    </row>
    <row r="387" spans="1:27" s="167" customFormat="1" hidden="1" x14ac:dyDescent="0.25">
      <c r="A387" s="290" t="s">
        <v>752</v>
      </c>
      <c r="B387" s="183" t="s">
        <v>753</v>
      </c>
      <c r="C387" s="301" t="s">
        <v>198</v>
      </c>
      <c r="D387" s="226"/>
      <c r="E387" s="227"/>
      <c r="F387" s="442">
        <f t="shared" si="17"/>
        <v>0</v>
      </c>
      <c r="G387" s="443">
        <f t="shared" si="18"/>
        <v>0</v>
      </c>
      <c r="H387" s="228"/>
      <c r="I387" s="165"/>
      <c r="J387" s="165"/>
      <c r="K387" s="165"/>
      <c r="L387" s="165"/>
      <c r="M387" s="165"/>
      <c r="N387" s="165"/>
      <c r="O387" s="165"/>
      <c r="P387" s="165"/>
      <c r="Q387" s="165"/>
      <c r="R387" s="165"/>
      <c r="S387" s="165"/>
      <c r="T387" s="165"/>
      <c r="U387" s="165"/>
      <c r="V387" s="165"/>
      <c r="W387" s="165"/>
      <c r="X387" s="165"/>
      <c r="Y387" s="165"/>
      <c r="Z387" s="165"/>
      <c r="AA387" s="165"/>
    </row>
    <row r="388" spans="1:27" s="167" customFormat="1" hidden="1" x14ac:dyDescent="0.25">
      <c r="A388" s="290" t="s">
        <v>754</v>
      </c>
      <c r="B388" s="183" t="s">
        <v>755</v>
      </c>
      <c r="C388" s="301" t="s">
        <v>198</v>
      </c>
      <c r="D388" s="226">
        <v>0</v>
      </c>
      <c r="E388" s="227">
        <v>0</v>
      </c>
      <c r="F388" s="442">
        <f t="shared" si="17"/>
        <v>0</v>
      </c>
      <c r="G388" s="443">
        <f t="shared" si="18"/>
        <v>0</v>
      </c>
      <c r="H388" s="228"/>
      <c r="I388" s="165"/>
      <c r="J388" s="165"/>
      <c r="K388" s="165"/>
      <c r="L388" s="165"/>
      <c r="M388" s="165"/>
      <c r="N388" s="165"/>
      <c r="O388" s="165"/>
      <c r="P388" s="165"/>
      <c r="Q388" s="165"/>
      <c r="R388" s="165"/>
      <c r="S388" s="165"/>
      <c r="T388" s="165"/>
      <c r="U388" s="165"/>
      <c r="V388" s="165"/>
      <c r="W388" s="165"/>
      <c r="X388" s="165"/>
      <c r="Y388" s="165"/>
      <c r="Z388" s="165"/>
      <c r="AA388" s="165"/>
    </row>
    <row r="389" spans="1:27" s="167" customFormat="1" ht="31.5" hidden="1" x14ac:dyDescent="0.25">
      <c r="A389" s="290" t="s">
        <v>756</v>
      </c>
      <c r="B389" s="184" t="s">
        <v>757</v>
      </c>
      <c r="C389" s="301" t="s">
        <v>198</v>
      </c>
      <c r="D389" s="226"/>
      <c r="E389" s="227"/>
      <c r="F389" s="442">
        <f t="shared" si="17"/>
        <v>0</v>
      </c>
      <c r="G389" s="443">
        <f t="shared" si="18"/>
        <v>0</v>
      </c>
      <c r="H389" s="228"/>
      <c r="I389" s="165"/>
      <c r="J389" s="165"/>
      <c r="K389" s="165"/>
      <c r="L389" s="165"/>
      <c r="M389" s="165"/>
      <c r="N389" s="165"/>
      <c r="O389" s="165"/>
      <c r="P389" s="165"/>
      <c r="Q389" s="165"/>
      <c r="R389" s="165"/>
      <c r="S389" s="165"/>
      <c r="T389" s="165"/>
      <c r="U389" s="165"/>
      <c r="V389" s="165"/>
      <c r="W389" s="165"/>
      <c r="X389" s="165"/>
      <c r="Y389" s="165"/>
      <c r="Z389" s="165"/>
      <c r="AA389" s="165"/>
    </row>
    <row r="390" spans="1:27" s="167" customFormat="1" hidden="1" x14ac:dyDescent="0.25">
      <c r="A390" s="290" t="s">
        <v>758</v>
      </c>
      <c r="B390" s="184" t="s">
        <v>759</v>
      </c>
      <c r="C390" s="301" t="s">
        <v>198</v>
      </c>
      <c r="D390" s="226"/>
      <c r="E390" s="227"/>
      <c r="F390" s="442">
        <f t="shared" si="17"/>
        <v>0</v>
      </c>
      <c r="G390" s="443">
        <f t="shared" si="18"/>
        <v>0</v>
      </c>
      <c r="H390" s="228"/>
      <c r="I390" s="165"/>
      <c r="J390" s="165"/>
      <c r="K390" s="165"/>
      <c r="L390" s="165"/>
      <c r="M390" s="165"/>
      <c r="N390" s="165"/>
      <c r="O390" s="165"/>
      <c r="P390" s="165"/>
      <c r="Q390" s="165"/>
      <c r="R390" s="165"/>
      <c r="S390" s="165"/>
      <c r="T390" s="165"/>
      <c r="U390" s="165"/>
      <c r="V390" s="165"/>
      <c r="W390" s="165"/>
      <c r="X390" s="165"/>
      <c r="Y390" s="165"/>
      <c r="Z390" s="165"/>
      <c r="AA390" s="165"/>
    </row>
    <row r="391" spans="1:27" s="167" customFormat="1" hidden="1" x14ac:dyDescent="0.25">
      <c r="A391" s="290" t="s">
        <v>760</v>
      </c>
      <c r="B391" s="184" t="s">
        <v>761</v>
      </c>
      <c r="C391" s="301" t="s">
        <v>198</v>
      </c>
      <c r="D391" s="226"/>
      <c r="E391" s="227"/>
      <c r="F391" s="442">
        <f t="shared" si="17"/>
        <v>0</v>
      </c>
      <c r="G391" s="443">
        <f t="shared" si="18"/>
        <v>0</v>
      </c>
      <c r="H391" s="228"/>
      <c r="I391" s="165"/>
      <c r="J391" s="165"/>
      <c r="K391" s="165"/>
      <c r="L391" s="165"/>
      <c r="M391" s="165"/>
      <c r="N391" s="165"/>
      <c r="O391" s="165"/>
      <c r="P391" s="165"/>
      <c r="Q391" s="165"/>
      <c r="R391" s="165"/>
      <c r="S391" s="165"/>
      <c r="T391" s="165"/>
      <c r="U391" s="165"/>
      <c r="V391" s="165"/>
      <c r="W391" s="165"/>
      <c r="X391" s="165"/>
      <c r="Y391" s="165"/>
      <c r="Z391" s="165"/>
      <c r="AA391" s="165"/>
    </row>
    <row r="392" spans="1:27" s="167" customFormat="1" hidden="1" x14ac:dyDescent="0.25">
      <c r="A392" s="290" t="s">
        <v>762</v>
      </c>
      <c r="B392" s="184" t="s">
        <v>759</v>
      </c>
      <c r="C392" s="301" t="s">
        <v>198</v>
      </c>
      <c r="D392" s="226"/>
      <c r="E392" s="227"/>
      <c r="F392" s="442">
        <f t="shared" si="17"/>
        <v>0</v>
      </c>
      <c r="G392" s="443">
        <f t="shared" si="18"/>
        <v>0</v>
      </c>
      <c r="H392" s="228"/>
      <c r="I392" s="165"/>
      <c r="J392" s="165"/>
      <c r="K392" s="165"/>
      <c r="L392" s="165"/>
      <c r="M392" s="165"/>
      <c r="N392" s="165"/>
      <c r="O392" s="165"/>
      <c r="P392" s="165"/>
      <c r="Q392" s="165"/>
      <c r="R392" s="165"/>
      <c r="S392" s="165"/>
      <c r="T392" s="165"/>
      <c r="U392" s="165"/>
      <c r="V392" s="165"/>
      <c r="W392" s="165"/>
      <c r="X392" s="165"/>
      <c r="Y392" s="165"/>
      <c r="Z392" s="165"/>
      <c r="AA392" s="165"/>
    </row>
    <row r="393" spans="1:27" s="167" customFormat="1" x14ac:dyDescent="0.25">
      <c r="A393" s="290" t="s">
        <v>763</v>
      </c>
      <c r="B393" s="183" t="s">
        <v>764</v>
      </c>
      <c r="C393" s="301" t="s">
        <v>198</v>
      </c>
      <c r="D393" s="226">
        <v>22.513763374460925</v>
      </c>
      <c r="E393" s="227">
        <v>1.8851368244609277</v>
      </c>
      <c r="F393" s="442">
        <f t="shared" si="17"/>
        <v>-20.628626549999996</v>
      </c>
      <c r="G393" s="443">
        <f t="shared" si="18"/>
        <v>-91.626736085361088</v>
      </c>
      <c r="H393" s="228"/>
      <c r="I393" s="165"/>
      <c r="J393" s="165"/>
      <c r="K393" s="165"/>
      <c r="L393" s="165"/>
      <c r="M393" s="165"/>
      <c r="N393" s="165"/>
      <c r="O393" s="165"/>
      <c r="P393" s="165"/>
      <c r="Q393" s="165"/>
      <c r="R393" s="165"/>
      <c r="S393" s="165"/>
      <c r="T393" s="165"/>
      <c r="U393" s="165"/>
      <c r="V393" s="165"/>
      <c r="W393" s="165"/>
      <c r="X393" s="165"/>
      <c r="Y393" s="165"/>
      <c r="Z393" s="165"/>
      <c r="AA393" s="165"/>
    </row>
    <row r="394" spans="1:27" s="167" customFormat="1" hidden="1" x14ac:dyDescent="0.25">
      <c r="A394" s="290" t="s">
        <v>765</v>
      </c>
      <c r="B394" s="183" t="s">
        <v>574</v>
      </c>
      <c r="C394" s="301" t="s">
        <v>198</v>
      </c>
      <c r="D394" s="226"/>
      <c r="E394" s="227"/>
      <c r="F394" s="442">
        <f t="shared" si="17"/>
        <v>0</v>
      </c>
      <c r="G394" s="443">
        <f t="shared" si="18"/>
        <v>0</v>
      </c>
      <c r="H394" s="228"/>
      <c r="I394" s="165"/>
      <c r="J394" s="165"/>
      <c r="K394" s="165"/>
      <c r="L394" s="165"/>
      <c r="M394" s="165"/>
      <c r="N394" s="165"/>
      <c r="O394" s="165"/>
      <c r="P394" s="165"/>
      <c r="Q394" s="165"/>
      <c r="R394" s="165"/>
      <c r="S394" s="165"/>
      <c r="T394" s="165"/>
      <c r="U394" s="165"/>
      <c r="V394" s="165"/>
      <c r="W394" s="165"/>
      <c r="X394" s="165"/>
      <c r="Y394" s="165"/>
      <c r="Z394" s="165"/>
      <c r="AA394" s="165"/>
    </row>
    <row r="395" spans="1:27" s="167" customFormat="1" ht="31.5" hidden="1" x14ac:dyDescent="0.25">
      <c r="A395" s="290" t="s">
        <v>766</v>
      </c>
      <c r="B395" s="183" t="s">
        <v>767</v>
      </c>
      <c r="C395" s="301" t="s">
        <v>198</v>
      </c>
      <c r="D395" s="226">
        <v>0</v>
      </c>
      <c r="E395" s="227">
        <v>0</v>
      </c>
      <c r="F395" s="442">
        <f t="shared" si="17"/>
        <v>0</v>
      </c>
      <c r="G395" s="443">
        <f t="shared" si="18"/>
        <v>0</v>
      </c>
      <c r="H395" s="228"/>
      <c r="I395" s="165"/>
      <c r="J395" s="165"/>
      <c r="K395" s="165"/>
      <c r="L395" s="165"/>
      <c r="M395" s="165"/>
      <c r="N395" s="165"/>
      <c r="O395" s="165"/>
      <c r="P395" s="165"/>
      <c r="Q395" s="165"/>
      <c r="R395" s="165"/>
      <c r="S395" s="165"/>
      <c r="T395" s="165"/>
      <c r="U395" s="165"/>
      <c r="V395" s="165"/>
      <c r="W395" s="165"/>
      <c r="X395" s="165"/>
      <c r="Y395" s="165"/>
      <c r="Z395" s="165"/>
      <c r="AA395" s="165"/>
    </row>
    <row r="396" spans="1:27" s="167" customFormat="1" ht="18" hidden="1" customHeight="1" x14ac:dyDescent="0.25">
      <c r="A396" s="290" t="s">
        <v>768</v>
      </c>
      <c r="B396" s="184" t="s">
        <v>222</v>
      </c>
      <c r="C396" s="301" t="s">
        <v>198</v>
      </c>
      <c r="D396" s="226"/>
      <c r="E396" s="227"/>
      <c r="F396" s="442">
        <f t="shared" si="17"/>
        <v>0</v>
      </c>
      <c r="G396" s="443">
        <f t="shared" si="18"/>
        <v>0</v>
      </c>
      <c r="H396" s="228"/>
      <c r="I396" s="165"/>
      <c r="J396" s="165"/>
      <c r="K396" s="165"/>
      <c r="L396" s="165"/>
      <c r="M396" s="165"/>
      <c r="N396" s="165"/>
      <c r="O396" s="165"/>
      <c r="P396" s="165"/>
      <c r="Q396" s="165"/>
      <c r="R396" s="165"/>
      <c r="S396" s="165"/>
      <c r="T396" s="165"/>
      <c r="U396" s="165"/>
      <c r="V396" s="165"/>
      <c r="W396" s="165"/>
      <c r="X396" s="165"/>
      <c r="Y396" s="165"/>
      <c r="Z396" s="165"/>
      <c r="AA396" s="165"/>
    </row>
    <row r="397" spans="1:27" s="167" customFormat="1" ht="18" hidden="1" customHeight="1" x14ac:dyDescent="0.25">
      <c r="A397" s="290" t="s">
        <v>769</v>
      </c>
      <c r="B397" s="200" t="s">
        <v>224</v>
      </c>
      <c r="C397" s="301" t="s">
        <v>198</v>
      </c>
      <c r="D397" s="226"/>
      <c r="E397" s="227"/>
      <c r="F397" s="442">
        <f t="shared" si="17"/>
        <v>0</v>
      </c>
      <c r="G397" s="443">
        <f t="shared" si="18"/>
        <v>0</v>
      </c>
      <c r="H397" s="228"/>
      <c r="I397" s="165"/>
      <c r="J397" s="165"/>
      <c r="K397" s="165"/>
      <c r="L397" s="165"/>
      <c r="M397" s="165"/>
      <c r="N397" s="165"/>
      <c r="O397" s="165"/>
      <c r="P397" s="165"/>
      <c r="Q397" s="165"/>
      <c r="R397" s="165"/>
      <c r="S397" s="165"/>
      <c r="T397" s="165"/>
      <c r="U397" s="165"/>
      <c r="V397" s="165"/>
      <c r="W397" s="165"/>
      <c r="X397" s="165"/>
      <c r="Y397" s="165"/>
      <c r="Z397" s="165"/>
      <c r="AA397" s="165"/>
    </row>
    <row r="398" spans="1:27" s="167" customFormat="1" ht="31.5" hidden="1" x14ac:dyDescent="0.25">
      <c r="A398" s="290" t="s">
        <v>203</v>
      </c>
      <c r="B398" s="181" t="s">
        <v>770</v>
      </c>
      <c r="C398" s="301" t="s">
        <v>198</v>
      </c>
      <c r="D398" s="226">
        <v>0</v>
      </c>
      <c r="E398" s="227">
        <v>0</v>
      </c>
      <c r="F398" s="442">
        <f t="shared" si="17"/>
        <v>0</v>
      </c>
      <c r="G398" s="443">
        <f t="shared" si="18"/>
        <v>0</v>
      </c>
      <c r="H398" s="228"/>
      <c r="I398" s="165"/>
      <c r="J398" s="165"/>
      <c r="K398" s="165"/>
      <c r="L398" s="165"/>
      <c r="M398" s="165"/>
      <c r="N398" s="165"/>
      <c r="O398" s="165"/>
      <c r="P398" s="165"/>
      <c r="Q398" s="165"/>
      <c r="R398" s="165"/>
      <c r="S398" s="165"/>
      <c r="T398" s="165"/>
      <c r="U398" s="165"/>
      <c r="V398" s="165"/>
      <c r="W398" s="165"/>
      <c r="X398" s="165"/>
      <c r="Y398" s="165"/>
      <c r="Z398" s="165"/>
      <c r="AA398" s="165"/>
    </row>
    <row r="399" spans="1:27" s="167" customFormat="1" ht="31.5" hidden="1" x14ac:dyDescent="0.25">
      <c r="A399" s="290" t="s">
        <v>771</v>
      </c>
      <c r="B399" s="183" t="s">
        <v>202</v>
      </c>
      <c r="C399" s="301" t="s">
        <v>198</v>
      </c>
      <c r="D399" s="226"/>
      <c r="E399" s="227"/>
      <c r="F399" s="442">
        <f t="shared" si="17"/>
        <v>0</v>
      </c>
      <c r="G399" s="443">
        <f t="shared" si="18"/>
        <v>0</v>
      </c>
      <c r="H399" s="228"/>
      <c r="I399" s="165"/>
      <c r="J399" s="165"/>
      <c r="K399" s="165"/>
      <c r="L399" s="165"/>
      <c r="M399" s="165"/>
      <c r="N399" s="165"/>
      <c r="O399" s="165"/>
      <c r="P399" s="165"/>
      <c r="Q399" s="165"/>
      <c r="R399" s="165"/>
      <c r="S399" s="165"/>
      <c r="T399" s="165"/>
      <c r="U399" s="165"/>
      <c r="V399" s="165"/>
      <c r="W399" s="165"/>
      <c r="X399" s="165"/>
      <c r="Y399" s="165"/>
      <c r="Z399" s="165"/>
      <c r="AA399" s="165"/>
    </row>
    <row r="400" spans="1:27" s="167" customFormat="1" ht="31.5" hidden="1" x14ac:dyDescent="0.25">
      <c r="A400" s="290" t="s">
        <v>772</v>
      </c>
      <c r="B400" s="183" t="s">
        <v>204</v>
      </c>
      <c r="C400" s="301" t="s">
        <v>198</v>
      </c>
      <c r="D400" s="226"/>
      <c r="E400" s="227"/>
      <c r="F400" s="442">
        <f t="shared" si="17"/>
        <v>0</v>
      </c>
      <c r="G400" s="443">
        <f t="shared" si="18"/>
        <v>0</v>
      </c>
      <c r="H400" s="228"/>
      <c r="I400" s="165"/>
      <c r="J400" s="165"/>
      <c r="K400" s="165"/>
      <c r="L400" s="165"/>
      <c r="M400" s="165"/>
      <c r="N400" s="165"/>
      <c r="O400" s="165"/>
      <c r="P400" s="165"/>
      <c r="Q400" s="165"/>
      <c r="R400" s="165"/>
      <c r="S400" s="165"/>
      <c r="T400" s="165"/>
      <c r="U400" s="165"/>
      <c r="V400" s="165"/>
      <c r="W400" s="165"/>
      <c r="X400" s="165"/>
      <c r="Y400" s="165"/>
      <c r="Z400" s="165"/>
      <c r="AA400" s="165"/>
    </row>
    <row r="401" spans="1:27" s="167" customFormat="1" ht="31.5" hidden="1" x14ac:dyDescent="0.25">
      <c r="A401" s="290" t="s">
        <v>773</v>
      </c>
      <c r="B401" s="183" t="s">
        <v>206</v>
      </c>
      <c r="C401" s="301" t="s">
        <v>198</v>
      </c>
      <c r="D401" s="226"/>
      <c r="E401" s="227"/>
      <c r="F401" s="442">
        <f t="shared" si="17"/>
        <v>0</v>
      </c>
      <c r="G401" s="443">
        <f t="shared" si="18"/>
        <v>0</v>
      </c>
      <c r="H401" s="228"/>
      <c r="I401" s="165"/>
      <c r="J401" s="165"/>
      <c r="K401" s="165"/>
      <c r="L401" s="165"/>
      <c r="M401" s="165"/>
      <c r="N401" s="165"/>
      <c r="O401" s="165"/>
      <c r="P401" s="165"/>
      <c r="Q401" s="165"/>
      <c r="R401" s="165"/>
      <c r="S401" s="165"/>
      <c r="T401" s="165"/>
      <c r="U401" s="165"/>
      <c r="V401" s="165"/>
      <c r="W401" s="165"/>
      <c r="X401" s="165"/>
      <c r="Y401" s="165"/>
      <c r="Z401" s="165"/>
      <c r="AA401" s="165"/>
    </row>
    <row r="402" spans="1:27" s="167" customFormat="1" hidden="1" x14ac:dyDescent="0.25">
      <c r="A402" s="290" t="s">
        <v>205</v>
      </c>
      <c r="B402" s="181" t="s">
        <v>774</v>
      </c>
      <c r="C402" s="301" t="s">
        <v>198</v>
      </c>
      <c r="D402" s="226"/>
      <c r="E402" s="227"/>
      <c r="F402" s="442">
        <f t="shared" si="17"/>
        <v>0</v>
      </c>
      <c r="G402" s="443">
        <f t="shared" si="18"/>
        <v>0</v>
      </c>
      <c r="H402" s="228"/>
      <c r="I402" s="165"/>
      <c r="J402" s="165"/>
      <c r="K402" s="165"/>
      <c r="L402" s="165"/>
      <c r="M402" s="165"/>
      <c r="N402" s="165"/>
      <c r="O402" s="165"/>
      <c r="P402" s="165"/>
      <c r="Q402" s="165"/>
      <c r="R402" s="165"/>
      <c r="S402" s="165"/>
      <c r="T402" s="165"/>
      <c r="U402" s="165"/>
      <c r="V402" s="165"/>
      <c r="W402" s="165"/>
      <c r="X402" s="165"/>
      <c r="Y402" s="165"/>
      <c r="Z402" s="165"/>
      <c r="AA402" s="165"/>
    </row>
    <row r="403" spans="1:27" s="167" customFormat="1" x14ac:dyDescent="0.25">
      <c r="A403" s="291" t="s">
        <v>207</v>
      </c>
      <c r="B403" s="182" t="s">
        <v>775</v>
      </c>
      <c r="C403" s="302" t="s">
        <v>198</v>
      </c>
      <c r="D403" s="223">
        <v>0.74653067553907204</v>
      </c>
      <c r="E403" s="224">
        <f>E404</f>
        <v>0.74653067553907204</v>
      </c>
      <c r="F403" s="440">
        <f t="shared" si="17"/>
        <v>0</v>
      </c>
      <c r="G403" s="441">
        <f t="shared" si="18"/>
        <v>0</v>
      </c>
      <c r="H403" s="225"/>
      <c r="I403" s="165"/>
      <c r="J403" s="165"/>
      <c r="K403" s="165"/>
      <c r="L403" s="165"/>
      <c r="M403" s="165"/>
      <c r="N403" s="165"/>
      <c r="O403" s="165"/>
      <c r="P403" s="165"/>
      <c r="Q403" s="165"/>
      <c r="R403" s="165"/>
      <c r="S403" s="165"/>
      <c r="T403" s="165"/>
      <c r="U403" s="165"/>
      <c r="V403" s="165"/>
      <c r="W403" s="165"/>
      <c r="X403" s="165"/>
      <c r="Y403" s="165"/>
      <c r="Z403" s="165"/>
      <c r="AA403" s="165"/>
    </row>
    <row r="404" spans="1:27" s="167" customFormat="1" x14ac:dyDescent="0.25">
      <c r="A404" s="290" t="s">
        <v>776</v>
      </c>
      <c r="B404" s="181" t="s">
        <v>777</v>
      </c>
      <c r="C404" s="301" t="s">
        <v>198</v>
      </c>
      <c r="D404" s="226">
        <v>0.74653067553907204</v>
      </c>
      <c r="E404" s="227">
        <f>E412</f>
        <v>0.74653067553907204</v>
      </c>
      <c r="F404" s="442">
        <f t="shared" si="17"/>
        <v>0</v>
      </c>
      <c r="G404" s="443">
        <f t="shared" si="18"/>
        <v>0</v>
      </c>
      <c r="H404" s="228"/>
      <c r="I404" s="165"/>
      <c r="J404" s="165"/>
      <c r="K404" s="165"/>
      <c r="L404" s="165"/>
      <c r="M404" s="165"/>
      <c r="N404" s="165"/>
      <c r="O404" s="165"/>
      <c r="P404" s="165"/>
      <c r="Q404" s="165"/>
      <c r="R404" s="165"/>
      <c r="S404" s="165"/>
      <c r="T404" s="165"/>
      <c r="U404" s="165"/>
      <c r="V404" s="165"/>
      <c r="W404" s="165"/>
      <c r="X404" s="165"/>
      <c r="Y404" s="165"/>
      <c r="Z404" s="165"/>
      <c r="AA404" s="165"/>
    </row>
    <row r="405" spans="1:27" s="167" customFormat="1" hidden="1" x14ac:dyDescent="0.25">
      <c r="A405" s="290" t="s">
        <v>778</v>
      </c>
      <c r="B405" s="183" t="s">
        <v>779</v>
      </c>
      <c r="C405" s="301" t="s">
        <v>198</v>
      </c>
      <c r="D405" s="226">
        <v>0</v>
      </c>
      <c r="E405" s="227">
        <v>0</v>
      </c>
      <c r="F405" s="442">
        <f t="shared" si="17"/>
        <v>0</v>
      </c>
      <c r="G405" s="443">
        <f t="shared" si="18"/>
        <v>0</v>
      </c>
      <c r="H405" s="228"/>
      <c r="I405" s="165"/>
      <c r="J405" s="165"/>
      <c r="K405" s="165"/>
      <c r="L405" s="165"/>
      <c r="M405" s="165"/>
      <c r="N405" s="165"/>
      <c r="O405" s="165"/>
      <c r="P405" s="165"/>
      <c r="Q405" s="165"/>
      <c r="R405" s="165"/>
      <c r="S405" s="165"/>
      <c r="T405" s="165"/>
      <c r="U405" s="165"/>
      <c r="V405" s="165"/>
      <c r="W405" s="165"/>
      <c r="X405" s="165"/>
      <c r="Y405" s="165"/>
      <c r="Z405" s="165"/>
      <c r="AA405" s="165"/>
    </row>
    <row r="406" spans="1:27" s="167" customFormat="1" ht="31.5" hidden="1" x14ac:dyDescent="0.25">
      <c r="A406" s="290" t="s">
        <v>780</v>
      </c>
      <c r="B406" s="183" t="s">
        <v>202</v>
      </c>
      <c r="C406" s="301" t="s">
        <v>198</v>
      </c>
      <c r="D406" s="226"/>
      <c r="E406" s="227"/>
      <c r="F406" s="442">
        <f t="shared" si="17"/>
        <v>0</v>
      </c>
      <c r="G406" s="443">
        <f t="shared" si="18"/>
        <v>0</v>
      </c>
      <c r="H406" s="228"/>
      <c r="I406" s="165"/>
      <c r="J406" s="165"/>
      <c r="K406" s="165"/>
      <c r="L406" s="165"/>
      <c r="M406" s="165"/>
      <c r="N406" s="165"/>
      <c r="O406" s="165"/>
      <c r="P406" s="165"/>
      <c r="Q406" s="165"/>
      <c r="R406" s="165"/>
      <c r="S406" s="165"/>
      <c r="T406" s="165"/>
      <c r="U406" s="165"/>
      <c r="V406" s="165"/>
      <c r="W406" s="165"/>
      <c r="X406" s="165"/>
      <c r="Y406" s="165"/>
      <c r="Z406" s="165"/>
      <c r="AA406" s="165"/>
    </row>
    <row r="407" spans="1:27" s="167" customFormat="1" ht="31.5" hidden="1" x14ac:dyDescent="0.25">
      <c r="A407" s="290" t="s">
        <v>781</v>
      </c>
      <c r="B407" s="183" t="s">
        <v>204</v>
      </c>
      <c r="C407" s="301" t="s">
        <v>198</v>
      </c>
      <c r="D407" s="226"/>
      <c r="E407" s="227"/>
      <c r="F407" s="442">
        <f t="shared" si="17"/>
        <v>0</v>
      </c>
      <c r="G407" s="443">
        <f t="shared" si="18"/>
        <v>0</v>
      </c>
      <c r="H407" s="228"/>
      <c r="I407" s="165"/>
      <c r="J407" s="165"/>
      <c r="K407" s="165"/>
      <c r="L407" s="165"/>
      <c r="M407" s="165"/>
      <c r="N407" s="165"/>
      <c r="O407" s="165"/>
      <c r="P407" s="165"/>
      <c r="Q407" s="165"/>
      <c r="R407" s="165"/>
      <c r="S407" s="165"/>
      <c r="T407" s="165"/>
      <c r="U407" s="165"/>
      <c r="V407" s="165"/>
      <c r="W407" s="165"/>
      <c r="X407" s="165"/>
      <c r="Y407" s="165"/>
      <c r="Z407" s="165"/>
      <c r="AA407" s="165"/>
    </row>
    <row r="408" spans="1:27" s="167" customFormat="1" ht="31.5" hidden="1" x14ac:dyDescent="0.25">
      <c r="A408" s="290" t="s">
        <v>782</v>
      </c>
      <c r="B408" s="183" t="s">
        <v>206</v>
      </c>
      <c r="C408" s="301" t="s">
        <v>198</v>
      </c>
      <c r="D408" s="226"/>
      <c r="E408" s="227"/>
      <c r="F408" s="442">
        <f t="shared" si="17"/>
        <v>0</v>
      </c>
      <c r="G408" s="443">
        <f t="shared" si="18"/>
        <v>0</v>
      </c>
      <c r="H408" s="228"/>
      <c r="I408" s="165"/>
      <c r="J408" s="165"/>
      <c r="K408" s="165"/>
      <c r="L408" s="165"/>
      <c r="M408" s="165"/>
      <c r="N408" s="165"/>
      <c r="O408" s="165"/>
      <c r="P408" s="165"/>
      <c r="Q408" s="165"/>
      <c r="R408" s="165"/>
      <c r="S408" s="165"/>
      <c r="T408" s="165"/>
      <c r="U408" s="165"/>
      <c r="V408" s="165"/>
      <c r="W408" s="165"/>
      <c r="X408" s="165"/>
      <c r="Y408" s="165"/>
      <c r="Z408" s="165"/>
      <c r="AA408" s="165"/>
    </row>
    <row r="409" spans="1:27" s="167" customFormat="1" hidden="1" x14ac:dyDescent="0.25">
      <c r="A409" s="290" t="s">
        <v>783</v>
      </c>
      <c r="B409" s="183" t="s">
        <v>559</v>
      </c>
      <c r="C409" s="301" t="s">
        <v>198</v>
      </c>
      <c r="D409" s="226"/>
      <c r="E409" s="227"/>
      <c r="F409" s="442">
        <f t="shared" si="17"/>
        <v>0</v>
      </c>
      <c r="G409" s="443">
        <f t="shared" si="18"/>
        <v>0</v>
      </c>
      <c r="H409" s="228"/>
      <c r="I409" s="165"/>
      <c r="J409" s="165"/>
      <c r="K409" s="165"/>
      <c r="L409" s="165"/>
      <c r="M409" s="165"/>
      <c r="N409" s="165"/>
      <c r="O409" s="165"/>
      <c r="P409" s="165"/>
      <c r="Q409" s="165"/>
      <c r="R409" s="165"/>
      <c r="S409" s="165"/>
      <c r="T409" s="165"/>
      <c r="U409" s="165"/>
      <c r="V409" s="165"/>
      <c r="W409" s="165"/>
      <c r="X409" s="165"/>
      <c r="Y409" s="165"/>
      <c r="Z409" s="165"/>
      <c r="AA409" s="165"/>
    </row>
    <row r="410" spans="1:27" s="167" customFormat="1" hidden="1" x14ac:dyDescent="0.25">
      <c r="A410" s="290" t="s">
        <v>784</v>
      </c>
      <c r="B410" s="183" t="s">
        <v>562</v>
      </c>
      <c r="C410" s="301" t="s">
        <v>198</v>
      </c>
      <c r="D410" s="226"/>
      <c r="E410" s="227"/>
      <c r="F410" s="442">
        <f t="shared" si="17"/>
        <v>0</v>
      </c>
      <c r="G410" s="443">
        <f t="shared" si="18"/>
        <v>0</v>
      </c>
      <c r="H410" s="228"/>
      <c r="I410" s="165"/>
      <c r="J410" s="165"/>
      <c r="K410" s="165"/>
      <c r="L410" s="165"/>
      <c r="M410" s="165"/>
      <c r="N410" s="165"/>
      <c r="O410" s="165"/>
      <c r="P410" s="165"/>
      <c r="Q410" s="165"/>
      <c r="R410" s="165"/>
      <c r="S410" s="165"/>
      <c r="T410" s="165"/>
      <c r="U410" s="165"/>
      <c r="V410" s="165"/>
      <c r="W410" s="165"/>
      <c r="X410" s="165"/>
      <c r="Y410" s="165"/>
      <c r="Z410" s="165"/>
      <c r="AA410" s="165"/>
    </row>
    <row r="411" spans="1:27" s="167" customFormat="1" hidden="1" x14ac:dyDescent="0.25">
      <c r="A411" s="290" t="s">
        <v>785</v>
      </c>
      <c r="B411" s="183" t="s">
        <v>565</v>
      </c>
      <c r="C411" s="301" t="s">
        <v>198</v>
      </c>
      <c r="D411" s="226"/>
      <c r="E411" s="227"/>
      <c r="F411" s="442">
        <f t="shared" si="17"/>
        <v>0</v>
      </c>
      <c r="G411" s="443">
        <f t="shared" si="18"/>
        <v>0</v>
      </c>
      <c r="H411" s="228"/>
      <c r="I411" s="165"/>
      <c r="J411" s="165"/>
      <c r="K411" s="165"/>
      <c r="L411" s="165"/>
      <c r="M411" s="165"/>
      <c r="N411" s="165"/>
      <c r="O411" s="165"/>
      <c r="P411" s="165"/>
      <c r="Q411" s="165"/>
      <c r="R411" s="165"/>
      <c r="S411" s="165"/>
      <c r="T411" s="165"/>
      <c r="U411" s="165"/>
      <c r="V411" s="165"/>
      <c r="W411" s="165"/>
      <c r="X411" s="165"/>
      <c r="Y411" s="165"/>
      <c r="Z411" s="165"/>
      <c r="AA411" s="165"/>
    </row>
    <row r="412" spans="1:27" s="167" customFormat="1" ht="16.5" thickBot="1" x14ac:dyDescent="0.3">
      <c r="A412" s="292" t="s">
        <v>786</v>
      </c>
      <c r="B412" s="379" t="s">
        <v>571</v>
      </c>
      <c r="C412" s="293" t="s">
        <v>198</v>
      </c>
      <c r="D412" s="380">
        <v>0.74653067553907204</v>
      </c>
      <c r="E412" s="381">
        <v>0.74653067553907204</v>
      </c>
      <c r="F412" s="444">
        <f t="shared" si="17"/>
        <v>0</v>
      </c>
      <c r="G412" s="445">
        <f t="shared" si="18"/>
        <v>0</v>
      </c>
      <c r="H412" s="382"/>
      <c r="I412" s="165"/>
      <c r="J412" s="165"/>
      <c r="K412" s="165"/>
      <c r="L412" s="165"/>
      <c r="M412" s="165"/>
      <c r="N412" s="165"/>
      <c r="O412" s="165"/>
      <c r="P412" s="165"/>
      <c r="Q412" s="165"/>
      <c r="R412" s="165"/>
      <c r="S412" s="165"/>
      <c r="T412" s="165"/>
      <c r="U412" s="165"/>
      <c r="V412" s="165"/>
      <c r="W412" s="165"/>
      <c r="X412" s="165"/>
      <c r="Y412" s="165"/>
      <c r="Z412" s="165"/>
      <c r="AA412" s="165"/>
    </row>
    <row r="413" spans="1:27" s="167" customFormat="1" hidden="1" x14ac:dyDescent="0.25">
      <c r="A413" s="305" t="s">
        <v>787</v>
      </c>
      <c r="B413" s="368" t="s">
        <v>574</v>
      </c>
      <c r="C413" s="306" t="s">
        <v>198</v>
      </c>
      <c r="D413" s="369"/>
      <c r="E413" s="370"/>
      <c r="F413" s="370">
        <f t="shared" ref="F413:F440" si="19">E413-D413</f>
        <v>0</v>
      </c>
      <c r="G413" s="371" t="str">
        <f t="shared" ref="G413:G440" si="20">IFERROR(F413/D413,"")</f>
        <v/>
      </c>
      <c r="H413" s="372"/>
      <c r="I413" s="165"/>
      <c r="J413" s="165"/>
      <c r="K413" s="165"/>
      <c r="L413" s="165"/>
      <c r="M413" s="165"/>
      <c r="N413" s="165"/>
      <c r="O413" s="165"/>
      <c r="P413" s="165"/>
      <c r="Q413" s="165"/>
      <c r="R413" s="165"/>
      <c r="S413" s="165"/>
      <c r="T413" s="165"/>
      <c r="U413" s="165"/>
      <c r="V413" s="165"/>
      <c r="W413" s="165"/>
      <c r="X413" s="165"/>
      <c r="Y413" s="165"/>
      <c r="Z413" s="165"/>
      <c r="AA413" s="165"/>
    </row>
    <row r="414" spans="1:27" s="167" customFormat="1" ht="31.5" hidden="1" x14ac:dyDescent="0.25">
      <c r="A414" s="290" t="s">
        <v>788</v>
      </c>
      <c r="B414" s="183" t="s">
        <v>577</v>
      </c>
      <c r="C414" s="301" t="s">
        <v>198</v>
      </c>
      <c r="D414" s="226">
        <v>0</v>
      </c>
      <c r="E414" s="227">
        <v>0</v>
      </c>
      <c r="F414" s="227">
        <f t="shared" si="19"/>
        <v>0</v>
      </c>
      <c r="G414" s="349" t="str">
        <f t="shared" si="20"/>
        <v/>
      </c>
      <c r="H414" s="228"/>
      <c r="I414" s="165"/>
      <c r="J414" s="165"/>
      <c r="K414" s="165"/>
      <c r="L414" s="165"/>
      <c r="M414" s="165"/>
      <c r="N414" s="165"/>
      <c r="O414" s="165"/>
      <c r="P414" s="165"/>
      <c r="Q414" s="165"/>
      <c r="R414" s="165"/>
      <c r="S414" s="165"/>
      <c r="T414" s="165"/>
      <c r="U414" s="165"/>
      <c r="V414" s="165"/>
      <c r="W414" s="165"/>
      <c r="X414" s="165"/>
      <c r="Y414" s="165"/>
      <c r="Z414" s="165"/>
      <c r="AA414" s="165"/>
    </row>
    <row r="415" spans="1:27" s="167" customFormat="1" hidden="1" x14ac:dyDescent="0.25">
      <c r="A415" s="290" t="s">
        <v>789</v>
      </c>
      <c r="B415" s="184" t="s">
        <v>222</v>
      </c>
      <c r="C415" s="301" t="s">
        <v>198</v>
      </c>
      <c r="D415" s="226"/>
      <c r="E415" s="227"/>
      <c r="F415" s="227">
        <f t="shared" si="19"/>
        <v>0</v>
      </c>
      <c r="G415" s="349" t="str">
        <f t="shared" si="20"/>
        <v/>
      </c>
      <c r="H415" s="228"/>
      <c r="I415" s="165"/>
      <c r="J415" s="165"/>
      <c r="K415" s="165"/>
      <c r="L415" s="165"/>
      <c r="M415" s="165"/>
      <c r="N415" s="165"/>
      <c r="O415" s="165"/>
      <c r="P415" s="165"/>
      <c r="Q415" s="165"/>
      <c r="R415" s="165"/>
      <c r="S415" s="165"/>
      <c r="T415" s="165"/>
      <c r="U415" s="165"/>
      <c r="V415" s="165"/>
      <c r="W415" s="165"/>
      <c r="X415" s="165"/>
      <c r="Y415" s="165"/>
      <c r="Z415" s="165"/>
      <c r="AA415" s="165"/>
    </row>
    <row r="416" spans="1:27" s="167" customFormat="1" hidden="1" x14ac:dyDescent="0.25">
      <c r="A416" s="290" t="s">
        <v>790</v>
      </c>
      <c r="B416" s="200" t="s">
        <v>224</v>
      </c>
      <c r="C416" s="301" t="s">
        <v>198</v>
      </c>
      <c r="D416" s="226"/>
      <c r="E416" s="227"/>
      <c r="F416" s="227">
        <f t="shared" si="19"/>
        <v>0</v>
      </c>
      <c r="G416" s="349" t="str">
        <f t="shared" si="20"/>
        <v/>
      </c>
      <c r="H416" s="228"/>
      <c r="I416" s="165"/>
      <c r="J416" s="165"/>
      <c r="K416" s="165"/>
      <c r="L416" s="165"/>
      <c r="M416" s="165"/>
      <c r="N416" s="165"/>
      <c r="O416" s="165"/>
      <c r="P416" s="165"/>
      <c r="Q416" s="165"/>
      <c r="R416" s="165"/>
      <c r="S416" s="165"/>
      <c r="T416" s="165"/>
      <c r="U416" s="165"/>
      <c r="V416" s="165"/>
      <c r="W416" s="165"/>
      <c r="X416" s="165"/>
      <c r="Y416" s="165"/>
      <c r="Z416" s="165"/>
      <c r="AA416" s="165"/>
    </row>
    <row r="417" spans="1:27" s="167" customFormat="1" hidden="1" x14ac:dyDescent="0.25">
      <c r="A417" s="290" t="s">
        <v>791</v>
      </c>
      <c r="B417" s="181" t="s">
        <v>792</v>
      </c>
      <c r="C417" s="301" t="s">
        <v>198</v>
      </c>
      <c r="D417" s="226"/>
      <c r="E417" s="227"/>
      <c r="F417" s="227">
        <f t="shared" si="19"/>
        <v>0</v>
      </c>
      <c r="G417" s="349" t="str">
        <f t="shared" si="20"/>
        <v/>
      </c>
      <c r="H417" s="228"/>
      <c r="I417" s="165"/>
      <c r="J417" s="165"/>
      <c r="K417" s="165"/>
      <c r="L417" s="165"/>
      <c r="M417" s="165"/>
      <c r="N417" s="165"/>
      <c r="O417" s="165"/>
      <c r="P417" s="165"/>
      <c r="Q417" s="165"/>
      <c r="R417" s="165"/>
      <c r="S417" s="165"/>
      <c r="T417" s="165"/>
      <c r="U417" s="165"/>
      <c r="V417" s="165"/>
      <c r="W417" s="165"/>
      <c r="X417" s="165"/>
      <c r="Y417" s="165"/>
      <c r="Z417" s="165"/>
      <c r="AA417" s="165"/>
    </row>
    <row r="418" spans="1:27" s="167" customFormat="1" hidden="1" x14ac:dyDescent="0.25">
      <c r="A418" s="290" t="s">
        <v>793</v>
      </c>
      <c r="B418" s="181" t="s">
        <v>794</v>
      </c>
      <c r="C418" s="301" t="s">
        <v>198</v>
      </c>
      <c r="D418" s="226">
        <v>0</v>
      </c>
      <c r="E418" s="227">
        <v>0</v>
      </c>
      <c r="F418" s="227">
        <f t="shared" si="19"/>
        <v>0</v>
      </c>
      <c r="G418" s="349" t="str">
        <f t="shared" si="20"/>
        <v/>
      </c>
      <c r="H418" s="228"/>
      <c r="I418" s="165"/>
      <c r="J418" s="165"/>
      <c r="K418" s="165"/>
      <c r="L418" s="165"/>
      <c r="M418" s="165"/>
      <c r="N418" s="165"/>
      <c r="O418" s="165"/>
      <c r="P418" s="165"/>
      <c r="Q418" s="165"/>
      <c r="R418" s="165"/>
      <c r="S418" s="165"/>
      <c r="T418" s="165"/>
      <c r="U418" s="165"/>
      <c r="V418" s="165"/>
      <c r="W418" s="165"/>
      <c r="X418" s="165"/>
      <c r="Y418" s="165"/>
      <c r="Z418" s="165"/>
      <c r="AA418" s="165"/>
    </row>
    <row r="419" spans="1:27" s="167" customFormat="1" hidden="1" x14ac:dyDescent="0.25">
      <c r="A419" s="290" t="s">
        <v>795</v>
      </c>
      <c r="B419" s="183" t="s">
        <v>779</v>
      </c>
      <c r="C419" s="301" t="s">
        <v>198</v>
      </c>
      <c r="D419" s="226">
        <v>0</v>
      </c>
      <c r="E419" s="227">
        <v>0</v>
      </c>
      <c r="F419" s="227">
        <f t="shared" si="19"/>
        <v>0</v>
      </c>
      <c r="G419" s="349" t="str">
        <f t="shared" si="20"/>
        <v/>
      </c>
      <c r="H419" s="228"/>
      <c r="I419" s="165"/>
      <c r="J419" s="165"/>
      <c r="K419" s="165"/>
      <c r="L419" s="165"/>
      <c r="M419" s="165"/>
      <c r="N419" s="165"/>
      <c r="O419" s="165"/>
      <c r="P419" s="165"/>
      <c r="Q419" s="165"/>
      <c r="R419" s="165"/>
      <c r="S419" s="165"/>
      <c r="T419" s="165"/>
      <c r="U419" s="165"/>
      <c r="V419" s="165"/>
      <c r="W419" s="165"/>
      <c r="X419" s="165"/>
      <c r="Y419" s="165"/>
      <c r="Z419" s="165"/>
      <c r="AA419" s="165"/>
    </row>
    <row r="420" spans="1:27" s="167" customFormat="1" ht="31.5" hidden="1" x14ac:dyDescent="0.25">
      <c r="A420" s="290" t="s">
        <v>796</v>
      </c>
      <c r="B420" s="183" t="s">
        <v>202</v>
      </c>
      <c r="C420" s="301" t="s">
        <v>198</v>
      </c>
      <c r="D420" s="226"/>
      <c r="E420" s="227"/>
      <c r="F420" s="227">
        <f t="shared" si="19"/>
        <v>0</v>
      </c>
      <c r="G420" s="349" t="str">
        <f t="shared" si="20"/>
        <v/>
      </c>
      <c r="H420" s="228"/>
      <c r="I420" s="165"/>
      <c r="J420" s="165"/>
      <c r="K420" s="165"/>
      <c r="L420" s="165"/>
      <c r="M420" s="165"/>
      <c r="N420" s="165"/>
      <c r="O420" s="165"/>
      <c r="P420" s="165"/>
      <c r="Q420" s="165"/>
      <c r="R420" s="165"/>
      <c r="S420" s="165"/>
      <c r="T420" s="165"/>
      <c r="U420" s="165"/>
      <c r="V420" s="165"/>
      <c r="W420" s="165"/>
      <c r="X420" s="165"/>
      <c r="Y420" s="165"/>
      <c r="Z420" s="165"/>
      <c r="AA420" s="165"/>
    </row>
    <row r="421" spans="1:27" s="167" customFormat="1" ht="31.5" hidden="1" x14ac:dyDescent="0.25">
      <c r="A421" s="290" t="s">
        <v>797</v>
      </c>
      <c r="B421" s="183" t="s">
        <v>204</v>
      </c>
      <c r="C421" s="301" t="s">
        <v>198</v>
      </c>
      <c r="D421" s="226"/>
      <c r="E421" s="227"/>
      <c r="F421" s="227">
        <f t="shared" si="19"/>
        <v>0</v>
      </c>
      <c r="G421" s="349" t="str">
        <f t="shared" si="20"/>
        <v/>
      </c>
      <c r="H421" s="228"/>
      <c r="I421" s="165"/>
      <c r="J421" s="165"/>
      <c r="K421" s="165"/>
      <c r="L421" s="165"/>
      <c r="M421" s="165"/>
      <c r="N421" s="165"/>
      <c r="O421" s="165"/>
      <c r="P421" s="165"/>
      <c r="Q421" s="165"/>
      <c r="R421" s="165"/>
      <c r="S421" s="165"/>
      <c r="T421" s="165"/>
      <c r="U421" s="165"/>
      <c r="V421" s="165"/>
      <c r="W421" s="165"/>
      <c r="X421" s="165"/>
      <c r="Y421" s="165"/>
      <c r="Z421" s="165"/>
      <c r="AA421" s="165"/>
    </row>
    <row r="422" spans="1:27" s="167" customFormat="1" ht="31.5" hidden="1" x14ac:dyDescent="0.25">
      <c r="A422" s="290" t="s">
        <v>798</v>
      </c>
      <c r="B422" s="183" t="s">
        <v>206</v>
      </c>
      <c r="C422" s="301" t="s">
        <v>198</v>
      </c>
      <c r="D422" s="226"/>
      <c r="E422" s="227"/>
      <c r="F422" s="227">
        <f t="shared" si="19"/>
        <v>0</v>
      </c>
      <c r="G422" s="349" t="str">
        <f t="shared" si="20"/>
        <v/>
      </c>
      <c r="H422" s="228"/>
      <c r="I422" s="165"/>
      <c r="J422" s="165"/>
      <c r="K422" s="165"/>
      <c r="L422" s="165"/>
      <c r="M422" s="165"/>
      <c r="N422" s="165"/>
      <c r="O422" s="165"/>
      <c r="P422" s="165"/>
      <c r="Q422" s="165"/>
      <c r="R422" s="165"/>
      <c r="S422" s="165"/>
      <c r="T422" s="165"/>
      <c r="U422" s="165"/>
      <c r="V422" s="165"/>
      <c r="W422" s="165"/>
      <c r="X422" s="165"/>
      <c r="Y422" s="165"/>
      <c r="Z422" s="165"/>
      <c r="AA422" s="165"/>
    </row>
    <row r="423" spans="1:27" s="167" customFormat="1" hidden="1" x14ac:dyDescent="0.25">
      <c r="A423" s="290" t="s">
        <v>799</v>
      </c>
      <c r="B423" s="183" t="s">
        <v>559</v>
      </c>
      <c r="C423" s="301" t="s">
        <v>198</v>
      </c>
      <c r="D423" s="226"/>
      <c r="E423" s="227"/>
      <c r="F423" s="227">
        <f t="shared" si="19"/>
        <v>0</v>
      </c>
      <c r="G423" s="349" t="str">
        <f t="shared" si="20"/>
        <v/>
      </c>
      <c r="H423" s="228"/>
      <c r="I423" s="165"/>
      <c r="J423" s="165"/>
      <c r="K423" s="165"/>
      <c r="L423" s="165"/>
      <c r="M423" s="165"/>
      <c r="N423" s="165"/>
      <c r="O423" s="165"/>
      <c r="P423" s="165"/>
      <c r="Q423" s="165"/>
      <c r="R423" s="165"/>
      <c r="S423" s="165"/>
      <c r="T423" s="165"/>
      <c r="U423" s="165"/>
      <c r="V423" s="165"/>
      <c r="W423" s="165"/>
      <c r="X423" s="165"/>
      <c r="Y423" s="165"/>
      <c r="Z423" s="165"/>
      <c r="AA423" s="165"/>
    </row>
    <row r="424" spans="1:27" s="167" customFormat="1" hidden="1" x14ac:dyDescent="0.25">
      <c r="A424" s="290" t="s">
        <v>800</v>
      </c>
      <c r="B424" s="183" t="s">
        <v>562</v>
      </c>
      <c r="C424" s="301" t="s">
        <v>198</v>
      </c>
      <c r="D424" s="226"/>
      <c r="E424" s="227"/>
      <c r="F424" s="227">
        <f t="shared" si="19"/>
        <v>0</v>
      </c>
      <c r="G424" s="349" t="str">
        <f t="shared" si="20"/>
        <v/>
      </c>
      <c r="H424" s="228"/>
      <c r="I424" s="165"/>
      <c r="J424" s="165"/>
      <c r="K424" s="165"/>
      <c r="L424" s="165"/>
      <c r="M424" s="165"/>
      <c r="N424" s="165"/>
      <c r="O424" s="165"/>
      <c r="P424" s="165"/>
      <c r="Q424" s="165"/>
      <c r="R424" s="165"/>
      <c r="S424" s="165"/>
      <c r="T424" s="165"/>
      <c r="U424" s="165"/>
      <c r="V424" s="165"/>
      <c r="W424" s="165"/>
      <c r="X424" s="165"/>
      <c r="Y424" s="165"/>
      <c r="Z424" s="165"/>
      <c r="AA424" s="165"/>
    </row>
    <row r="425" spans="1:27" s="167" customFormat="1" hidden="1" x14ac:dyDescent="0.25">
      <c r="A425" s="290" t="s">
        <v>801</v>
      </c>
      <c r="B425" s="183" t="s">
        <v>565</v>
      </c>
      <c r="C425" s="301" t="s">
        <v>198</v>
      </c>
      <c r="D425" s="226"/>
      <c r="E425" s="227"/>
      <c r="F425" s="227">
        <f t="shared" si="19"/>
        <v>0</v>
      </c>
      <c r="G425" s="349" t="str">
        <f t="shared" si="20"/>
        <v/>
      </c>
      <c r="H425" s="228"/>
      <c r="I425" s="165"/>
      <c r="J425" s="165"/>
      <c r="K425" s="165"/>
      <c r="L425" s="165"/>
      <c r="M425" s="165"/>
      <c r="N425" s="165"/>
      <c r="O425" s="165"/>
      <c r="P425" s="165"/>
      <c r="Q425" s="165"/>
      <c r="R425" s="165"/>
      <c r="S425" s="165"/>
      <c r="T425" s="165"/>
      <c r="U425" s="165"/>
      <c r="V425" s="165"/>
      <c r="W425" s="165"/>
      <c r="X425" s="165"/>
      <c r="Y425" s="165"/>
      <c r="Z425" s="165"/>
      <c r="AA425" s="165"/>
    </row>
    <row r="426" spans="1:27" s="167" customFormat="1" hidden="1" x14ac:dyDescent="0.25">
      <c r="A426" s="290" t="s">
        <v>802</v>
      </c>
      <c r="B426" s="183" t="s">
        <v>571</v>
      </c>
      <c r="C426" s="301" t="s">
        <v>198</v>
      </c>
      <c r="D426" s="226"/>
      <c r="E426" s="227"/>
      <c r="F426" s="227">
        <f t="shared" si="19"/>
        <v>0</v>
      </c>
      <c r="G426" s="349" t="str">
        <f t="shared" si="20"/>
        <v/>
      </c>
      <c r="H426" s="228"/>
      <c r="I426" s="165"/>
      <c r="J426" s="165"/>
      <c r="K426" s="165"/>
      <c r="L426" s="165"/>
      <c r="M426" s="165"/>
      <c r="N426" s="165"/>
      <c r="O426" s="165"/>
      <c r="P426" s="165"/>
      <c r="Q426" s="165"/>
      <c r="R426" s="165"/>
      <c r="S426" s="165"/>
      <c r="T426" s="165"/>
      <c r="U426" s="165"/>
      <c r="V426" s="165"/>
      <c r="W426" s="165"/>
      <c r="X426" s="165"/>
      <c r="Y426" s="165"/>
      <c r="Z426" s="165"/>
      <c r="AA426" s="165"/>
    </row>
    <row r="427" spans="1:27" s="167" customFormat="1" hidden="1" x14ac:dyDescent="0.25">
      <c r="A427" s="290" t="s">
        <v>803</v>
      </c>
      <c r="B427" s="183" t="s">
        <v>574</v>
      </c>
      <c r="C427" s="301" t="s">
        <v>198</v>
      </c>
      <c r="D427" s="226"/>
      <c r="E427" s="227"/>
      <c r="F427" s="227">
        <f t="shared" si="19"/>
        <v>0</v>
      </c>
      <c r="G427" s="349" t="str">
        <f t="shared" si="20"/>
        <v/>
      </c>
      <c r="H427" s="228"/>
      <c r="I427" s="165"/>
      <c r="J427" s="165"/>
      <c r="K427" s="165"/>
      <c r="L427" s="165"/>
      <c r="M427" s="165"/>
      <c r="N427" s="165"/>
      <c r="O427" s="165"/>
      <c r="P427" s="165"/>
      <c r="Q427" s="165"/>
      <c r="R427" s="165"/>
      <c r="S427" s="165"/>
      <c r="T427" s="165"/>
      <c r="U427" s="165"/>
      <c r="V427" s="165"/>
      <c r="W427" s="165"/>
      <c r="X427" s="165"/>
      <c r="Y427" s="165"/>
      <c r="Z427" s="165"/>
      <c r="AA427" s="165"/>
    </row>
    <row r="428" spans="1:27" s="167" customFormat="1" ht="31.5" hidden="1" x14ac:dyDescent="0.25">
      <c r="A428" s="290" t="s">
        <v>804</v>
      </c>
      <c r="B428" s="183" t="s">
        <v>577</v>
      </c>
      <c r="C428" s="301" t="s">
        <v>198</v>
      </c>
      <c r="D428" s="226">
        <v>0</v>
      </c>
      <c r="E428" s="227">
        <v>0</v>
      </c>
      <c r="F428" s="227">
        <f t="shared" si="19"/>
        <v>0</v>
      </c>
      <c r="G428" s="349" t="str">
        <f t="shared" si="20"/>
        <v/>
      </c>
      <c r="H428" s="228"/>
      <c r="I428" s="165"/>
      <c r="J428" s="165"/>
      <c r="K428" s="165"/>
      <c r="L428" s="165"/>
      <c r="M428" s="165"/>
      <c r="N428" s="165"/>
      <c r="O428" s="165"/>
      <c r="P428" s="165"/>
      <c r="Q428" s="165"/>
      <c r="R428" s="165"/>
      <c r="S428" s="165"/>
      <c r="T428" s="165"/>
      <c r="U428" s="165"/>
      <c r="V428" s="165"/>
      <c r="W428" s="165"/>
      <c r="X428" s="165"/>
      <c r="Y428" s="165"/>
      <c r="Z428" s="165"/>
      <c r="AA428" s="165"/>
    </row>
    <row r="429" spans="1:27" s="167" customFormat="1" hidden="1" x14ac:dyDescent="0.25">
      <c r="A429" s="290" t="s">
        <v>805</v>
      </c>
      <c r="B429" s="200" t="s">
        <v>222</v>
      </c>
      <c r="C429" s="301" t="s">
        <v>198</v>
      </c>
      <c r="D429" s="226"/>
      <c r="E429" s="227"/>
      <c r="F429" s="227">
        <f t="shared" si="19"/>
        <v>0</v>
      </c>
      <c r="G429" s="349" t="str">
        <f t="shared" si="20"/>
        <v/>
      </c>
      <c r="H429" s="228"/>
      <c r="I429" s="165"/>
      <c r="J429" s="165"/>
      <c r="K429" s="165"/>
      <c r="L429" s="165"/>
      <c r="M429" s="165"/>
      <c r="N429" s="165"/>
      <c r="O429" s="165"/>
      <c r="P429" s="165"/>
      <c r="Q429" s="165"/>
      <c r="R429" s="165"/>
      <c r="S429" s="165"/>
      <c r="T429" s="165"/>
      <c r="U429" s="165"/>
      <c r="V429" s="165"/>
      <c r="W429" s="165"/>
      <c r="X429" s="165"/>
      <c r="Y429" s="165"/>
      <c r="Z429" s="165"/>
      <c r="AA429" s="165"/>
    </row>
    <row r="430" spans="1:27" s="167" customFormat="1" hidden="1" x14ac:dyDescent="0.25">
      <c r="A430" s="290" t="s">
        <v>806</v>
      </c>
      <c r="B430" s="200" t="s">
        <v>224</v>
      </c>
      <c r="C430" s="301" t="s">
        <v>198</v>
      </c>
      <c r="D430" s="226"/>
      <c r="E430" s="227"/>
      <c r="F430" s="227">
        <f t="shared" si="19"/>
        <v>0</v>
      </c>
      <c r="G430" s="349" t="str">
        <f t="shared" si="20"/>
        <v/>
      </c>
      <c r="H430" s="228"/>
      <c r="I430" s="165"/>
      <c r="J430" s="165"/>
      <c r="K430" s="165"/>
      <c r="L430" s="165"/>
      <c r="M430" s="165"/>
      <c r="N430" s="165"/>
      <c r="O430" s="165"/>
      <c r="P430" s="165"/>
      <c r="Q430" s="165"/>
      <c r="R430" s="165"/>
      <c r="S430" s="165"/>
      <c r="T430" s="165"/>
      <c r="U430" s="165"/>
      <c r="V430" s="165"/>
      <c r="W430" s="165"/>
      <c r="X430" s="165"/>
      <c r="Y430" s="165"/>
      <c r="Z430" s="165"/>
      <c r="AA430" s="165"/>
    </row>
    <row r="431" spans="1:27" s="167" customFormat="1" hidden="1" x14ac:dyDescent="0.25">
      <c r="A431" s="291" t="s">
        <v>209</v>
      </c>
      <c r="B431" s="182" t="s">
        <v>807</v>
      </c>
      <c r="C431" s="302" t="s">
        <v>198</v>
      </c>
      <c r="D431" s="223"/>
      <c r="E431" s="224"/>
      <c r="F431" s="224">
        <f t="shared" si="19"/>
        <v>0</v>
      </c>
      <c r="G431" s="348" t="str">
        <f t="shared" si="20"/>
        <v/>
      </c>
      <c r="H431" s="225"/>
      <c r="I431" s="165"/>
      <c r="J431" s="165"/>
      <c r="K431" s="165"/>
      <c r="L431" s="165"/>
      <c r="M431" s="165"/>
      <c r="N431" s="165"/>
      <c r="O431" s="165"/>
      <c r="P431" s="165"/>
      <c r="Q431" s="165"/>
      <c r="R431" s="165"/>
      <c r="S431" s="165"/>
      <c r="T431" s="165"/>
      <c r="U431" s="165"/>
      <c r="V431" s="165"/>
      <c r="W431" s="165"/>
      <c r="X431" s="165"/>
      <c r="Y431" s="165"/>
      <c r="Z431" s="165"/>
      <c r="AA431" s="165"/>
    </row>
    <row r="432" spans="1:27" s="167" customFormat="1" hidden="1" x14ac:dyDescent="0.25">
      <c r="A432" s="291" t="s">
        <v>211</v>
      </c>
      <c r="B432" s="182" t="s">
        <v>808</v>
      </c>
      <c r="C432" s="302" t="s">
        <v>198</v>
      </c>
      <c r="D432" s="223">
        <v>0</v>
      </c>
      <c r="E432" s="224">
        <v>0</v>
      </c>
      <c r="F432" s="224">
        <f t="shared" si="19"/>
        <v>0</v>
      </c>
      <c r="G432" s="348" t="str">
        <f t="shared" si="20"/>
        <v/>
      </c>
      <c r="H432" s="225"/>
      <c r="I432" s="165"/>
      <c r="J432" s="165"/>
      <c r="K432" s="165"/>
      <c r="L432" s="165"/>
      <c r="M432" s="165"/>
      <c r="N432" s="165"/>
      <c r="O432" s="165"/>
      <c r="P432" s="165"/>
      <c r="Q432" s="165"/>
      <c r="R432" s="165"/>
      <c r="S432" s="165"/>
      <c r="T432" s="165"/>
      <c r="U432" s="165"/>
      <c r="V432" s="165"/>
      <c r="W432" s="165"/>
      <c r="X432" s="165"/>
      <c r="Y432" s="165"/>
      <c r="Z432" s="165"/>
      <c r="AA432" s="165"/>
    </row>
    <row r="433" spans="1:27" s="167" customFormat="1" hidden="1" x14ac:dyDescent="0.25">
      <c r="A433" s="290" t="s">
        <v>809</v>
      </c>
      <c r="B433" s="181" t="s">
        <v>810</v>
      </c>
      <c r="C433" s="301" t="s">
        <v>198</v>
      </c>
      <c r="D433" s="226"/>
      <c r="E433" s="227"/>
      <c r="F433" s="227">
        <f t="shared" si="19"/>
        <v>0</v>
      </c>
      <c r="G433" s="349" t="str">
        <f t="shared" si="20"/>
        <v/>
      </c>
      <c r="H433" s="228"/>
      <c r="I433" s="165"/>
      <c r="J433" s="165"/>
      <c r="K433" s="165"/>
      <c r="L433" s="165"/>
      <c r="M433" s="165"/>
      <c r="N433" s="165"/>
      <c r="O433" s="165"/>
      <c r="P433" s="165"/>
      <c r="Q433" s="165"/>
      <c r="R433" s="165"/>
      <c r="S433" s="165"/>
      <c r="T433" s="165"/>
      <c r="U433" s="165"/>
      <c r="V433" s="165"/>
      <c r="W433" s="165"/>
      <c r="X433" s="165"/>
      <c r="Y433" s="165"/>
      <c r="Z433" s="165"/>
      <c r="AA433" s="165"/>
    </row>
    <row r="434" spans="1:27" s="167" customFormat="1" hidden="1" x14ac:dyDescent="0.25">
      <c r="A434" s="290" t="s">
        <v>811</v>
      </c>
      <c r="B434" s="181" t="s">
        <v>812</v>
      </c>
      <c r="C434" s="301" t="s">
        <v>198</v>
      </c>
      <c r="D434" s="226"/>
      <c r="E434" s="227"/>
      <c r="F434" s="227">
        <f t="shared" si="19"/>
        <v>0</v>
      </c>
      <c r="G434" s="349" t="str">
        <f t="shared" si="20"/>
        <v/>
      </c>
      <c r="H434" s="228"/>
      <c r="I434" s="165"/>
      <c r="J434" s="165"/>
      <c r="K434" s="165"/>
      <c r="L434" s="165"/>
      <c r="M434" s="165"/>
      <c r="N434" s="165"/>
      <c r="O434" s="165"/>
      <c r="P434" s="165"/>
      <c r="Q434" s="165"/>
      <c r="R434" s="165"/>
      <c r="S434" s="165"/>
      <c r="T434" s="165"/>
      <c r="U434" s="165"/>
      <c r="V434" s="165"/>
      <c r="W434" s="165"/>
      <c r="X434" s="165"/>
      <c r="Y434" s="165"/>
      <c r="Z434" s="165"/>
      <c r="AA434" s="165"/>
    </row>
    <row r="435" spans="1:27" s="167" customFormat="1" hidden="1" x14ac:dyDescent="0.25">
      <c r="A435" s="291" t="s">
        <v>227</v>
      </c>
      <c r="B435" s="199" t="s">
        <v>813</v>
      </c>
      <c r="C435" s="302" t="s">
        <v>198</v>
      </c>
      <c r="D435" s="223">
        <v>0</v>
      </c>
      <c r="E435" s="224">
        <v>0</v>
      </c>
      <c r="F435" s="224">
        <f t="shared" si="19"/>
        <v>0</v>
      </c>
      <c r="G435" s="348" t="str">
        <f t="shared" si="20"/>
        <v/>
      </c>
      <c r="H435" s="225"/>
      <c r="I435" s="165"/>
      <c r="J435" s="165"/>
      <c r="K435" s="165"/>
      <c r="L435" s="165"/>
      <c r="M435" s="165"/>
      <c r="N435" s="165"/>
      <c r="O435" s="165"/>
      <c r="P435" s="165"/>
      <c r="Q435" s="165"/>
      <c r="R435" s="165"/>
      <c r="S435" s="165"/>
      <c r="T435" s="165"/>
      <c r="U435" s="165"/>
      <c r="V435" s="165"/>
      <c r="W435" s="165"/>
      <c r="X435" s="165"/>
      <c r="Y435" s="165"/>
      <c r="Z435" s="165"/>
      <c r="AA435" s="165"/>
    </row>
    <row r="436" spans="1:27" s="167" customFormat="1" hidden="1" x14ac:dyDescent="0.25">
      <c r="A436" s="290" t="s">
        <v>229</v>
      </c>
      <c r="B436" s="189" t="s">
        <v>814</v>
      </c>
      <c r="C436" s="301" t="s">
        <v>198</v>
      </c>
      <c r="D436" s="226">
        <v>0</v>
      </c>
      <c r="E436" s="227">
        <v>0</v>
      </c>
      <c r="F436" s="227">
        <f t="shared" si="19"/>
        <v>0</v>
      </c>
      <c r="G436" s="349" t="str">
        <f t="shared" si="20"/>
        <v/>
      </c>
      <c r="H436" s="228"/>
      <c r="I436" s="165"/>
      <c r="J436" s="165"/>
      <c r="K436" s="165"/>
      <c r="L436" s="165"/>
      <c r="M436" s="165"/>
      <c r="N436" s="165"/>
      <c r="O436" s="165"/>
      <c r="P436" s="165"/>
      <c r="Q436" s="165"/>
      <c r="R436" s="165"/>
      <c r="S436" s="165"/>
      <c r="T436" s="165"/>
      <c r="U436" s="165"/>
      <c r="V436" s="165"/>
      <c r="W436" s="165"/>
      <c r="X436" s="165"/>
      <c r="Y436" s="165"/>
      <c r="Z436" s="165"/>
      <c r="AA436" s="165"/>
    </row>
    <row r="437" spans="1:27" s="167" customFormat="1" hidden="1" x14ac:dyDescent="0.25">
      <c r="A437" s="290" t="s">
        <v>233</v>
      </c>
      <c r="B437" s="189" t="s">
        <v>815</v>
      </c>
      <c r="C437" s="301" t="s">
        <v>198</v>
      </c>
      <c r="D437" s="226"/>
      <c r="E437" s="227"/>
      <c r="F437" s="227">
        <f t="shared" si="19"/>
        <v>0</v>
      </c>
      <c r="G437" s="349" t="str">
        <f t="shared" si="20"/>
        <v/>
      </c>
      <c r="H437" s="228"/>
      <c r="I437" s="165"/>
      <c r="J437" s="165"/>
      <c r="K437" s="165"/>
      <c r="L437" s="165"/>
      <c r="M437" s="165"/>
      <c r="N437" s="165"/>
      <c r="O437" s="165"/>
      <c r="P437" s="165"/>
      <c r="Q437" s="165"/>
      <c r="R437" s="165"/>
      <c r="S437" s="165"/>
      <c r="T437" s="165"/>
      <c r="U437" s="165"/>
      <c r="V437" s="165"/>
      <c r="W437" s="165"/>
      <c r="X437" s="165"/>
      <c r="Y437" s="165"/>
      <c r="Z437" s="165"/>
      <c r="AA437" s="165"/>
    </row>
    <row r="438" spans="1:27" s="167" customFormat="1" hidden="1" x14ac:dyDescent="0.25">
      <c r="A438" s="290" t="s">
        <v>234</v>
      </c>
      <c r="B438" s="189" t="s">
        <v>816</v>
      </c>
      <c r="C438" s="301" t="s">
        <v>198</v>
      </c>
      <c r="D438" s="226"/>
      <c r="E438" s="227"/>
      <c r="F438" s="227">
        <f t="shared" si="19"/>
        <v>0</v>
      </c>
      <c r="G438" s="349" t="str">
        <f t="shared" si="20"/>
        <v/>
      </c>
      <c r="H438" s="228"/>
      <c r="I438" s="165"/>
      <c r="J438" s="165"/>
      <c r="K438" s="165"/>
      <c r="L438" s="165"/>
      <c r="M438" s="165"/>
      <c r="N438" s="165"/>
      <c r="O438" s="165"/>
      <c r="P438" s="165"/>
      <c r="Q438" s="165"/>
      <c r="R438" s="165"/>
      <c r="S438" s="165"/>
      <c r="T438" s="165"/>
      <c r="U438" s="165"/>
      <c r="V438" s="165"/>
      <c r="W438" s="165"/>
      <c r="X438" s="165"/>
      <c r="Y438" s="165"/>
      <c r="Z438" s="165"/>
      <c r="AA438" s="165"/>
    </row>
    <row r="439" spans="1:27" s="167" customFormat="1" hidden="1" x14ac:dyDescent="0.25">
      <c r="A439" s="290" t="s">
        <v>235</v>
      </c>
      <c r="B439" s="189" t="s">
        <v>817</v>
      </c>
      <c r="C439" s="301" t="s">
        <v>198</v>
      </c>
      <c r="D439" s="226"/>
      <c r="E439" s="227"/>
      <c r="F439" s="227">
        <f t="shared" si="19"/>
        <v>0</v>
      </c>
      <c r="G439" s="349" t="str">
        <f t="shared" si="20"/>
        <v/>
      </c>
      <c r="H439" s="228"/>
      <c r="I439" s="165"/>
      <c r="J439" s="165"/>
      <c r="K439" s="165"/>
      <c r="L439" s="165"/>
      <c r="M439" s="165"/>
      <c r="N439" s="165"/>
      <c r="O439" s="165"/>
      <c r="P439" s="165"/>
      <c r="Q439" s="165"/>
      <c r="R439" s="165"/>
      <c r="S439" s="165"/>
      <c r="T439" s="165"/>
      <c r="U439" s="165"/>
      <c r="V439" s="165"/>
      <c r="W439" s="165"/>
      <c r="X439" s="165"/>
      <c r="Y439" s="165"/>
      <c r="Z439" s="165"/>
      <c r="AA439" s="165"/>
    </row>
    <row r="440" spans="1:27" s="167" customFormat="1" hidden="1" x14ac:dyDescent="0.25">
      <c r="A440" s="290" t="s">
        <v>236</v>
      </c>
      <c r="B440" s="189" t="s">
        <v>818</v>
      </c>
      <c r="C440" s="301" t="s">
        <v>198</v>
      </c>
      <c r="D440" s="226">
        <v>0</v>
      </c>
      <c r="E440" s="227">
        <v>0</v>
      </c>
      <c r="F440" s="227">
        <f t="shared" si="19"/>
        <v>0</v>
      </c>
      <c r="G440" s="349" t="str">
        <f t="shared" si="20"/>
        <v/>
      </c>
      <c r="H440" s="228"/>
      <c r="I440" s="165"/>
      <c r="J440" s="165"/>
      <c r="K440" s="165"/>
      <c r="L440" s="165"/>
      <c r="M440" s="165"/>
      <c r="N440" s="165"/>
      <c r="O440" s="165"/>
      <c r="P440" s="165"/>
      <c r="Q440" s="165"/>
      <c r="R440" s="165"/>
      <c r="S440" s="165"/>
      <c r="T440" s="165"/>
      <c r="U440" s="165"/>
      <c r="V440" s="165"/>
      <c r="W440" s="165"/>
      <c r="X440" s="165"/>
      <c r="Y440" s="165"/>
      <c r="Z440" s="165"/>
      <c r="AA440" s="165"/>
    </row>
    <row r="441" spans="1:27" s="167" customFormat="1" hidden="1" x14ac:dyDescent="0.25">
      <c r="A441" s="290" t="s">
        <v>276</v>
      </c>
      <c r="B441" s="181" t="s">
        <v>458</v>
      </c>
      <c r="C441" s="301" t="s">
        <v>198</v>
      </c>
      <c r="D441" s="226"/>
      <c r="E441" s="227"/>
      <c r="F441" s="227">
        <f t="shared" ref="F441:F455" si="21">E441-D441</f>
        <v>0</v>
      </c>
      <c r="G441" s="349" t="str">
        <f t="shared" ref="G441:G455" si="22">IFERROR(F441/D441,"")</f>
        <v/>
      </c>
      <c r="H441" s="228"/>
      <c r="I441" s="165"/>
      <c r="J441" s="165"/>
      <c r="K441" s="165"/>
      <c r="L441" s="165"/>
      <c r="M441" s="165"/>
      <c r="N441" s="165"/>
      <c r="O441" s="165"/>
      <c r="P441" s="165"/>
      <c r="Q441" s="165"/>
      <c r="R441" s="165"/>
      <c r="S441" s="165"/>
      <c r="T441" s="165"/>
      <c r="U441" s="165"/>
      <c r="V441" s="165"/>
      <c r="W441" s="165"/>
      <c r="X441" s="165"/>
      <c r="Y441" s="165"/>
      <c r="Z441" s="165"/>
      <c r="AA441" s="165"/>
    </row>
    <row r="442" spans="1:27" s="167" customFormat="1" ht="31.5" hidden="1" x14ac:dyDescent="0.25">
      <c r="A442" s="290" t="s">
        <v>819</v>
      </c>
      <c r="B442" s="183" t="s">
        <v>820</v>
      </c>
      <c r="C442" s="301" t="s">
        <v>198</v>
      </c>
      <c r="D442" s="226"/>
      <c r="E442" s="227"/>
      <c r="F442" s="227">
        <f t="shared" si="21"/>
        <v>0</v>
      </c>
      <c r="G442" s="349" t="str">
        <f t="shared" si="22"/>
        <v/>
      </c>
      <c r="H442" s="228"/>
      <c r="I442" s="165"/>
      <c r="J442" s="165"/>
      <c r="K442" s="165"/>
      <c r="L442" s="165"/>
      <c r="M442" s="165"/>
      <c r="N442" s="165"/>
      <c r="O442" s="165"/>
      <c r="P442" s="165"/>
      <c r="Q442" s="165"/>
      <c r="R442" s="165"/>
      <c r="S442" s="165"/>
      <c r="T442" s="165"/>
      <c r="U442" s="165"/>
      <c r="V442" s="165"/>
      <c r="W442" s="165"/>
      <c r="X442" s="165"/>
      <c r="Y442" s="165"/>
      <c r="Z442" s="165"/>
      <c r="AA442" s="165"/>
    </row>
    <row r="443" spans="1:27" s="167" customFormat="1" hidden="1" x14ac:dyDescent="0.25">
      <c r="A443" s="290" t="s">
        <v>278</v>
      </c>
      <c r="B443" s="181" t="s">
        <v>460</v>
      </c>
      <c r="C443" s="301" t="s">
        <v>198</v>
      </c>
      <c r="D443" s="226"/>
      <c r="E443" s="227"/>
      <c r="F443" s="227">
        <f t="shared" si="21"/>
        <v>0</v>
      </c>
      <c r="G443" s="349" t="str">
        <f t="shared" si="22"/>
        <v/>
      </c>
      <c r="H443" s="228"/>
      <c r="I443" s="165"/>
      <c r="J443" s="165"/>
      <c r="K443" s="165"/>
      <c r="L443" s="165"/>
      <c r="M443" s="165"/>
      <c r="N443" s="165"/>
      <c r="O443" s="165"/>
      <c r="P443" s="165"/>
      <c r="Q443" s="165"/>
      <c r="R443" s="165"/>
      <c r="S443" s="165"/>
      <c r="T443" s="165"/>
      <c r="U443" s="165"/>
      <c r="V443" s="165"/>
      <c r="W443" s="165"/>
      <c r="X443" s="165"/>
      <c r="Y443" s="165"/>
      <c r="Z443" s="165"/>
      <c r="AA443" s="165"/>
    </row>
    <row r="444" spans="1:27" s="167" customFormat="1" ht="31.5" hidden="1" x14ac:dyDescent="0.25">
      <c r="A444" s="290" t="s">
        <v>821</v>
      </c>
      <c r="B444" s="183" t="s">
        <v>822</v>
      </c>
      <c r="C444" s="301" t="s">
        <v>198</v>
      </c>
      <c r="D444" s="226"/>
      <c r="E444" s="227"/>
      <c r="F444" s="227">
        <f t="shared" si="21"/>
        <v>0</v>
      </c>
      <c r="G444" s="349" t="str">
        <f t="shared" si="22"/>
        <v/>
      </c>
      <c r="H444" s="228"/>
      <c r="I444" s="165"/>
      <c r="J444" s="165"/>
      <c r="K444" s="165"/>
      <c r="L444" s="165"/>
      <c r="M444" s="165"/>
      <c r="N444" s="165"/>
      <c r="O444" s="165"/>
      <c r="P444" s="165"/>
      <c r="Q444" s="165"/>
      <c r="R444" s="165"/>
      <c r="S444" s="165"/>
      <c r="T444" s="165"/>
      <c r="U444" s="165"/>
      <c r="V444" s="165"/>
      <c r="W444" s="165"/>
      <c r="X444" s="165"/>
      <c r="Y444" s="165"/>
      <c r="Z444" s="165"/>
      <c r="AA444" s="165"/>
    </row>
    <row r="445" spans="1:27" s="167" customFormat="1" hidden="1" x14ac:dyDescent="0.25">
      <c r="A445" s="290" t="s">
        <v>237</v>
      </c>
      <c r="B445" s="189" t="s">
        <v>823</v>
      </c>
      <c r="C445" s="301" t="s">
        <v>198</v>
      </c>
      <c r="D445" s="226"/>
      <c r="E445" s="227"/>
      <c r="F445" s="227">
        <f t="shared" si="21"/>
        <v>0</v>
      </c>
      <c r="G445" s="349" t="str">
        <f t="shared" si="22"/>
        <v/>
      </c>
      <c r="H445" s="228"/>
      <c r="I445" s="165"/>
      <c r="J445" s="165"/>
      <c r="K445" s="165"/>
      <c r="L445" s="165"/>
      <c r="M445" s="165"/>
      <c r="N445" s="165"/>
      <c r="O445" s="165"/>
      <c r="P445" s="165"/>
      <c r="Q445" s="165"/>
      <c r="R445" s="165"/>
      <c r="S445" s="165"/>
      <c r="T445" s="165"/>
      <c r="U445" s="165"/>
      <c r="V445" s="165"/>
      <c r="W445" s="165"/>
      <c r="X445" s="165"/>
      <c r="Y445" s="165"/>
      <c r="Z445" s="165"/>
      <c r="AA445" s="165"/>
    </row>
    <row r="446" spans="1:27" s="167" customFormat="1" ht="16.5" hidden="1" thickBot="1" x14ac:dyDescent="0.3">
      <c r="A446" s="303" t="s">
        <v>238</v>
      </c>
      <c r="B446" s="211" t="s">
        <v>824</v>
      </c>
      <c r="C446" s="304" t="s">
        <v>198</v>
      </c>
      <c r="D446" s="229"/>
      <c r="E446" s="230"/>
      <c r="F446" s="230">
        <f t="shared" si="21"/>
        <v>0</v>
      </c>
      <c r="G446" s="350" t="str">
        <f t="shared" si="22"/>
        <v/>
      </c>
      <c r="H446" s="231"/>
      <c r="I446" s="165"/>
      <c r="J446" s="165"/>
      <c r="K446" s="165"/>
      <c r="L446" s="165"/>
      <c r="M446" s="165"/>
      <c r="N446" s="165"/>
      <c r="O446" s="165"/>
      <c r="P446" s="165"/>
      <c r="Q446" s="165"/>
      <c r="R446" s="165"/>
      <c r="S446" s="165"/>
      <c r="T446" s="165"/>
      <c r="U446" s="165"/>
      <c r="V446" s="165"/>
      <c r="W446" s="165"/>
      <c r="X446" s="165"/>
      <c r="Y446" s="165"/>
      <c r="Z446" s="165"/>
      <c r="AA446" s="165"/>
    </row>
    <row r="447" spans="1:27" s="167" customFormat="1" hidden="1" x14ac:dyDescent="0.25">
      <c r="A447" s="288" t="s">
        <v>296</v>
      </c>
      <c r="B447" s="177" t="s">
        <v>289</v>
      </c>
      <c r="C447" s="331" t="s">
        <v>377</v>
      </c>
      <c r="D447" s="232"/>
      <c r="E447" s="233"/>
      <c r="F447" s="233">
        <f t="shared" si="21"/>
        <v>0</v>
      </c>
      <c r="G447" s="351" t="str">
        <f t="shared" si="22"/>
        <v/>
      </c>
      <c r="H447" s="234"/>
      <c r="I447" s="165"/>
      <c r="J447" s="165"/>
      <c r="K447" s="165"/>
      <c r="L447" s="165"/>
      <c r="M447" s="165"/>
      <c r="N447" s="165"/>
      <c r="O447" s="165"/>
      <c r="P447" s="165"/>
      <c r="Q447" s="165"/>
      <c r="R447" s="165"/>
      <c r="S447" s="165"/>
      <c r="T447" s="165"/>
      <c r="U447" s="165"/>
      <c r="V447" s="165"/>
      <c r="W447" s="165"/>
      <c r="X447" s="165"/>
      <c r="Y447" s="165"/>
      <c r="Z447" s="165"/>
      <c r="AA447" s="165"/>
    </row>
    <row r="448" spans="1:27" s="167" customFormat="1" ht="47.25" hidden="1" x14ac:dyDescent="0.25">
      <c r="A448" s="332" t="s">
        <v>825</v>
      </c>
      <c r="B448" s="182" t="s">
        <v>826</v>
      </c>
      <c r="C448" s="333" t="s">
        <v>198</v>
      </c>
      <c r="D448" s="235">
        <v>0</v>
      </c>
      <c r="E448" s="236">
        <v>0</v>
      </c>
      <c r="F448" s="236">
        <f t="shared" si="21"/>
        <v>0</v>
      </c>
      <c r="G448" s="352" t="str">
        <f t="shared" si="22"/>
        <v/>
      </c>
      <c r="H448" s="237"/>
      <c r="I448" s="165"/>
      <c r="J448" s="165"/>
      <c r="K448" s="165"/>
      <c r="L448" s="165"/>
      <c r="M448" s="165"/>
      <c r="N448" s="165"/>
      <c r="O448" s="165"/>
      <c r="P448" s="165"/>
      <c r="Q448" s="165"/>
      <c r="R448" s="165"/>
      <c r="S448" s="165"/>
      <c r="T448" s="165"/>
      <c r="U448" s="165"/>
      <c r="V448" s="165"/>
      <c r="W448" s="165"/>
      <c r="X448" s="165"/>
      <c r="Y448" s="165"/>
      <c r="Z448" s="165"/>
      <c r="AA448" s="165"/>
    </row>
    <row r="449" spans="1:27" s="167" customFormat="1" hidden="1" x14ac:dyDescent="0.25">
      <c r="A449" s="334" t="s">
        <v>299</v>
      </c>
      <c r="B449" s="181" t="s">
        <v>827</v>
      </c>
      <c r="C449" s="304" t="s">
        <v>198</v>
      </c>
      <c r="D449" s="238">
        <v>0</v>
      </c>
      <c r="E449" s="239">
        <v>0</v>
      </c>
      <c r="F449" s="239">
        <f t="shared" si="21"/>
        <v>0</v>
      </c>
      <c r="G449" s="353" t="str">
        <f t="shared" si="22"/>
        <v/>
      </c>
      <c r="H449" s="240"/>
      <c r="I449" s="165"/>
      <c r="J449" s="165"/>
      <c r="K449" s="165"/>
      <c r="L449" s="165"/>
      <c r="M449" s="165"/>
      <c r="N449" s="165"/>
      <c r="O449" s="165"/>
      <c r="P449" s="165"/>
      <c r="Q449" s="165"/>
      <c r="R449" s="165"/>
      <c r="S449" s="165"/>
      <c r="T449" s="165"/>
      <c r="U449" s="165"/>
      <c r="V449" s="165"/>
      <c r="W449" s="165"/>
      <c r="X449" s="165"/>
      <c r="Y449" s="165"/>
      <c r="Z449" s="165"/>
      <c r="AA449" s="165"/>
    </row>
    <row r="450" spans="1:27" s="167" customFormat="1" ht="31.5" hidden="1" x14ac:dyDescent="0.25">
      <c r="A450" s="334" t="s">
        <v>300</v>
      </c>
      <c r="B450" s="181" t="s">
        <v>828</v>
      </c>
      <c r="C450" s="304" t="s">
        <v>198</v>
      </c>
      <c r="D450" s="238"/>
      <c r="E450" s="239"/>
      <c r="F450" s="239">
        <f t="shared" si="21"/>
        <v>0</v>
      </c>
      <c r="G450" s="353" t="str">
        <f t="shared" si="22"/>
        <v/>
      </c>
      <c r="H450" s="240"/>
      <c r="I450" s="165"/>
      <c r="J450" s="165"/>
      <c r="K450" s="165"/>
      <c r="L450" s="165"/>
      <c r="M450" s="165"/>
      <c r="N450" s="165"/>
      <c r="O450" s="165"/>
      <c r="P450" s="165"/>
      <c r="Q450" s="165"/>
      <c r="R450" s="165"/>
      <c r="S450" s="165"/>
      <c r="T450" s="165"/>
      <c r="U450" s="165"/>
      <c r="V450" s="165"/>
      <c r="W450" s="165"/>
      <c r="X450" s="165"/>
      <c r="Y450" s="165"/>
      <c r="Z450" s="165"/>
      <c r="AA450" s="165"/>
    </row>
    <row r="451" spans="1:27" s="167" customFormat="1" hidden="1" x14ac:dyDescent="0.25">
      <c r="A451" s="334" t="s">
        <v>301</v>
      </c>
      <c r="B451" s="181" t="s">
        <v>829</v>
      </c>
      <c r="C451" s="304" t="s">
        <v>198</v>
      </c>
      <c r="D451" s="238"/>
      <c r="E451" s="239"/>
      <c r="F451" s="239">
        <f t="shared" si="21"/>
        <v>0</v>
      </c>
      <c r="G451" s="353" t="str">
        <f t="shared" si="22"/>
        <v/>
      </c>
      <c r="H451" s="240"/>
      <c r="I451" s="165"/>
      <c r="J451" s="165"/>
      <c r="K451" s="165"/>
      <c r="L451" s="165"/>
      <c r="M451" s="165"/>
      <c r="N451" s="165"/>
      <c r="O451" s="165"/>
      <c r="P451" s="165"/>
      <c r="Q451" s="165"/>
      <c r="R451" s="165"/>
      <c r="S451" s="165"/>
      <c r="T451" s="165"/>
      <c r="U451" s="165"/>
      <c r="V451" s="165"/>
      <c r="W451" s="165"/>
      <c r="X451" s="165"/>
      <c r="Y451" s="165"/>
      <c r="Z451" s="165"/>
      <c r="AA451" s="165"/>
    </row>
    <row r="452" spans="1:27" s="167" customFormat="1" ht="48.75" hidden="1" customHeight="1" x14ac:dyDescent="0.25">
      <c r="A452" s="332" t="s">
        <v>302</v>
      </c>
      <c r="B452" s="182" t="s">
        <v>830</v>
      </c>
      <c r="C452" s="335" t="s">
        <v>377</v>
      </c>
      <c r="D452" s="235">
        <v>0</v>
      </c>
      <c r="E452" s="236">
        <v>0</v>
      </c>
      <c r="F452" s="236">
        <f t="shared" si="21"/>
        <v>0</v>
      </c>
      <c r="G452" s="352" t="str">
        <f t="shared" si="22"/>
        <v/>
      </c>
      <c r="H452" s="237"/>
      <c r="I452" s="165"/>
      <c r="J452" s="165"/>
      <c r="K452" s="165"/>
      <c r="L452" s="165"/>
      <c r="M452" s="165"/>
      <c r="N452" s="165"/>
      <c r="O452" s="165"/>
      <c r="P452" s="165"/>
      <c r="Q452" s="165"/>
      <c r="R452" s="165"/>
      <c r="S452" s="165"/>
      <c r="T452" s="165"/>
      <c r="U452" s="165"/>
      <c r="V452" s="165"/>
      <c r="W452" s="165"/>
      <c r="X452" s="165"/>
      <c r="Y452" s="165"/>
      <c r="Z452" s="165"/>
      <c r="AA452" s="165"/>
    </row>
    <row r="453" spans="1:27" s="167" customFormat="1" hidden="1" x14ac:dyDescent="0.25">
      <c r="A453" s="334" t="s">
        <v>831</v>
      </c>
      <c r="B453" s="181" t="s">
        <v>832</v>
      </c>
      <c r="C453" s="304" t="s">
        <v>198</v>
      </c>
      <c r="D453" s="238">
        <v>0</v>
      </c>
      <c r="E453" s="239">
        <v>0</v>
      </c>
      <c r="F453" s="239">
        <f t="shared" si="21"/>
        <v>0</v>
      </c>
      <c r="G453" s="353" t="str">
        <f t="shared" si="22"/>
        <v/>
      </c>
      <c r="H453" s="240"/>
      <c r="I453" s="165"/>
      <c r="J453" s="165"/>
      <c r="K453" s="165"/>
      <c r="L453" s="165"/>
      <c r="M453" s="165"/>
      <c r="N453" s="165"/>
      <c r="O453" s="165"/>
      <c r="P453" s="165"/>
      <c r="Q453" s="165"/>
      <c r="R453" s="165"/>
      <c r="S453" s="165"/>
      <c r="T453" s="165"/>
      <c r="U453" s="165"/>
      <c r="V453" s="165"/>
      <c r="W453" s="165"/>
      <c r="X453" s="165"/>
      <c r="Y453" s="165"/>
      <c r="Z453" s="165"/>
      <c r="AA453" s="165"/>
    </row>
    <row r="454" spans="1:27" s="167" customFormat="1" hidden="1" x14ac:dyDescent="0.25">
      <c r="A454" s="334" t="s">
        <v>833</v>
      </c>
      <c r="B454" s="181" t="s">
        <v>834</v>
      </c>
      <c r="C454" s="304" t="s">
        <v>198</v>
      </c>
      <c r="D454" s="238">
        <v>0</v>
      </c>
      <c r="E454" s="239">
        <v>0</v>
      </c>
      <c r="F454" s="239">
        <f t="shared" si="21"/>
        <v>0</v>
      </c>
      <c r="G454" s="353" t="str">
        <f t="shared" si="22"/>
        <v/>
      </c>
      <c r="H454" s="240"/>
      <c r="I454" s="165"/>
      <c r="J454" s="165"/>
      <c r="K454" s="165"/>
      <c r="L454" s="165"/>
      <c r="M454" s="165"/>
      <c r="N454" s="165"/>
      <c r="O454" s="165"/>
      <c r="P454" s="165"/>
      <c r="Q454" s="165"/>
      <c r="R454" s="165"/>
      <c r="S454" s="165"/>
      <c r="T454" s="165"/>
      <c r="U454" s="165"/>
      <c r="V454" s="165"/>
      <c r="W454" s="165"/>
      <c r="X454" s="165"/>
      <c r="Y454" s="165"/>
      <c r="Z454" s="165"/>
      <c r="AA454" s="165"/>
    </row>
    <row r="455" spans="1:27" s="167" customFormat="1" ht="16.5" hidden="1" thickBot="1" x14ac:dyDescent="0.3">
      <c r="A455" s="336" t="s">
        <v>835</v>
      </c>
      <c r="B455" s="201" t="s">
        <v>836</v>
      </c>
      <c r="C455" s="293" t="s">
        <v>198</v>
      </c>
      <c r="D455" s="241">
        <v>0</v>
      </c>
      <c r="E455" s="242">
        <v>0</v>
      </c>
      <c r="F455" s="242">
        <f t="shared" si="21"/>
        <v>0</v>
      </c>
      <c r="G455" s="354" t="str">
        <f t="shared" si="22"/>
        <v/>
      </c>
      <c r="H455" s="243"/>
      <c r="I455" s="165"/>
      <c r="J455" s="165"/>
      <c r="K455" s="165"/>
      <c r="L455" s="165"/>
      <c r="M455" s="165"/>
      <c r="N455" s="165"/>
      <c r="O455" s="165"/>
      <c r="P455" s="165"/>
      <c r="Q455" s="165"/>
      <c r="R455" s="165"/>
      <c r="S455" s="165"/>
      <c r="T455" s="165"/>
      <c r="U455" s="165"/>
      <c r="V455" s="165"/>
      <c r="W455" s="165"/>
      <c r="X455" s="165"/>
      <c r="Y455" s="165"/>
      <c r="Z455" s="165"/>
      <c r="AA455" s="165"/>
    </row>
    <row r="456" spans="1:27" s="167" customFormat="1" x14ac:dyDescent="0.25">
      <c r="A456" s="383"/>
      <c r="B456" s="203"/>
      <c r="C456" s="384"/>
      <c r="D456" s="198"/>
      <c r="I456" s="165"/>
      <c r="J456" s="165"/>
      <c r="K456" s="165"/>
      <c r="L456" s="165"/>
      <c r="M456" s="165"/>
      <c r="N456" s="165"/>
      <c r="O456" s="165"/>
      <c r="P456" s="165"/>
      <c r="Q456" s="165"/>
      <c r="R456" s="165"/>
      <c r="S456" s="165"/>
      <c r="T456" s="165"/>
      <c r="U456" s="165"/>
      <c r="V456" s="165"/>
      <c r="W456" s="165"/>
      <c r="X456" s="165"/>
      <c r="Y456" s="165"/>
      <c r="Z456" s="165"/>
      <c r="AA456" s="165"/>
    </row>
    <row r="457" spans="1:27" s="167" customFormat="1" x14ac:dyDescent="0.25">
      <c r="A457" s="202"/>
      <c r="B457" s="203"/>
      <c r="C457" s="204"/>
      <c r="D457" s="198"/>
      <c r="I457" s="165"/>
      <c r="J457" s="165"/>
      <c r="K457" s="165"/>
      <c r="L457" s="165"/>
      <c r="M457" s="165"/>
      <c r="N457" s="165"/>
      <c r="O457" s="165"/>
      <c r="P457" s="165"/>
      <c r="Q457" s="165"/>
      <c r="R457" s="165"/>
      <c r="S457" s="165"/>
      <c r="T457" s="165"/>
      <c r="U457" s="165"/>
      <c r="V457" s="165"/>
      <c r="W457" s="165"/>
      <c r="X457" s="165"/>
      <c r="Y457" s="165"/>
      <c r="Z457" s="165"/>
      <c r="AA457" s="165"/>
    </row>
    <row r="458" spans="1:27" s="167" customFormat="1" x14ac:dyDescent="0.25">
      <c r="A458" s="212" t="s">
        <v>837</v>
      </c>
      <c r="B458" s="203"/>
      <c r="C458" s="204"/>
      <c r="D458" s="198"/>
      <c r="I458" s="165"/>
      <c r="J458" s="165"/>
      <c r="K458" s="165"/>
      <c r="L458" s="165"/>
      <c r="M458" s="165"/>
      <c r="N458" s="165"/>
      <c r="O458" s="165"/>
      <c r="P458" s="165"/>
      <c r="Q458" s="165"/>
      <c r="R458" s="165"/>
      <c r="S458" s="165"/>
      <c r="T458" s="165"/>
      <c r="U458" s="165"/>
      <c r="V458" s="165"/>
      <c r="W458" s="165"/>
      <c r="X458" s="165"/>
      <c r="Y458" s="165"/>
      <c r="Z458" s="165"/>
      <c r="AA458" s="165"/>
    </row>
    <row r="459" spans="1:27" s="167" customFormat="1" x14ac:dyDescent="0.25">
      <c r="A459" s="205" t="s">
        <v>838</v>
      </c>
      <c r="B459" s="205"/>
      <c r="C459" s="205"/>
      <c r="D459" s="205"/>
      <c r="I459" s="165"/>
      <c r="J459" s="165"/>
      <c r="K459" s="165"/>
      <c r="L459" s="165"/>
      <c r="M459" s="165"/>
      <c r="N459" s="165"/>
      <c r="O459" s="165"/>
      <c r="P459" s="165"/>
      <c r="Q459" s="165"/>
      <c r="R459" s="165"/>
      <c r="S459" s="165"/>
      <c r="T459" s="165"/>
      <c r="U459" s="165"/>
      <c r="V459" s="165"/>
      <c r="W459" s="165"/>
      <c r="X459" s="165"/>
      <c r="Y459" s="165"/>
      <c r="Z459" s="165"/>
      <c r="AA459" s="165"/>
    </row>
    <row r="460" spans="1:27" s="167" customFormat="1" x14ac:dyDescent="0.25">
      <c r="A460" s="205" t="s">
        <v>839</v>
      </c>
      <c r="B460" s="205"/>
      <c r="C460" s="205"/>
      <c r="D460" s="205"/>
      <c r="I460" s="165"/>
      <c r="J460" s="165"/>
      <c r="K460" s="165"/>
      <c r="L460" s="165"/>
      <c r="M460" s="165"/>
      <c r="N460" s="165"/>
      <c r="O460" s="165"/>
      <c r="P460" s="165"/>
      <c r="Q460" s="165"/>
      <c r="R460" s="165"/>
      <c r="S460" s="165"/>
      <c r="T460" s="165"/>
      <c r="U460" s="165"/>
      <c r="V460" s="165"/>
      <c r="W460" s="165"/>
      <c r="X460" s="165"/>
      <c r="Y460" s="165"/>
      <c r="Z460" s="165"/>
      <c r="AA460" s="165"/>
    </row>
    <row r="461" spans="1:27" s="167" customFormat="1" x14ac:dyDescent="0.25">
      <c r="A461" s="205" t="s">
        <v>840</v>
      </c>
      <c r="B461" s="205"/>
      <c r="C461" s="205"/>
      <c r="D461" s="205"/>
      <c r="I461" s="165"/>
      <c r="J461" s="165"/>
      <c r="K461" s="165"/>
      <c r="L461" s="165"/>
      <c r="M461" s="165"/>
      <c r="N461" s="165"/>
      <c r="O461" s="165"/>
      <c r="P461" s="165"/>
      <c r="Q461" s="165"/>
      <c r="R461" s="165"/>
      <c r="S461" s="165"/>
      <c r="T461" s="165"/>
      <c r="U461" s="165"/>
      <c r="V461" s="165"/>
      <c r="W461" s="165"/>
      <c r="X461" s="165"/>
      <c r="Y461" s="165"/>
      <c r="Z461" s="165"/>
      <c r="AA461" s="165"/>
    </row>
    <row r="462" spans="1:27" s="167" customFormat="1" x14ac:dyDescent="0.25">
      <c r="A462" s="205" t="s">
        <v>841</v>
      </c>
      <c r="B462" s="203"/>
      <c r="C462" s="204"/>
      <c r="I462" s="165"/>
      <c r="J462" s="165"/>
      <c r="K462" s="165"/>
      <c r="L462" s="165"/>
      <c r="M462" s="165"/>
      <c r="N462" s="165"/>
      <c r="O462" s="165"/>
      <c r="P462" s="165"/>
      <c r="Q462" s="165"/>
      <c r="R462" s="165"/>
      <c r="S462" s="165"/>
      <c r="T462" s="165"/>
      <c r="U462" s="165"/>
      <c r="V462" s="165"/>
      <c r="W462" s="165"/>
      <c r="X462" s="165"/>
      <c r="Y462" s="165"/>
      <c r="Z462" s="165"/>
      <c r="AA462" s="165"/>
    </row>
    <row r="463" spans="1:27" x14ac:dyDescent="0.25">
      <c r="A463" s="388" t="s">
        <v>842</v>
      </c>
      <c r="B463" s="206"/>
      <c r="C463" s="206"/>
      <c r="D463" s="206"/>
      <c r="I463" s="165"/>
      <c r="J463" s="165"/>
      <c r="K463" s="165"/>
      <c r="L463" s="165"/>
      <c r="M463" s="165"/>
      <c r="N463" s="165"/>
      <c r="O463" s="165"/>
      <c r="P463" s="165"/>
      <c r="Q463" s="165"/>
      <c r="R463" s="165"/>
      <c r="S463" s="165"/>
      <c r="T463" s="165"/>
      <c r="U463" s="165"/>
      <c r="V463" s="165"/>
      <c r="W463" s="165"/>
      <c r="X463" s="165"/>
      <c r="Y463" s="165"/>
      <c r="Z463" s="165"/>
      <c r="AA463" s="165"/>
    </row>
  </sheetData>
  <mergeCells count="18">
    <mergeCell ref="C17:G17"/>
    <mergeCell ref="F10:H10"/>
    <mergeCell ref="A12:H12"/>
    <mergeCell ref="A14:B14"/>
    <mergeCell ref="C14:H14"/>
    <mergeCell ref="C15:H15"/>
    <mergeCell ref="C22:H22"/>
    <mergeCell ref="A24:A25"/>
    <mergeCell ref="B24:B25"/>
    <mergeCell ref="C24:C25"/>
    <mergeCell ref="D24:E24"/>
    <mergeCell ref="F24:G24"/>
    <mergeCell ref="H24:H25"/>
    <mergeCell ref="A373:C373"/>
    <mergeCell ref="D374:E374"/>
    <mergeCell ref="F374:G374"/>
    <mergeCell ref="H374:H375"/>
    <mergeCell ref="A377:B37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10</vt:lpstr>
      <vt:lpstr>11</vt:lpstr>
      <vt:lpstr>12</vt:lpstr>
      <vt:lpstr>13</vt:lpstr>
      <vt:lpstr>17</vt:lpstr>
      <vt:lpstr>20</vt:lpstr>
      <vt:lpstr>'10'!Область_печати</vt:lpstr>
      <vt:lpstr>'11'!Область_печати</vt:lpstr>
      <vt:lpstr>'12'!Область_печати</vt:lpstr>
      <vt:lpstr>'13'!Область_печати</vt:lpstr>
      <vt:lpstr>'17'!Область_печати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2020-05-06T04:10:14Z</cp:lastPrinted>
  <dcterms:created xsi:type="dcterms:W3CDTF">2011-01-11T10:25:48Z</dcterms:created>
  <dcterms:modified xsi:type="dcterms:W3CDTF">2024-08-12T08:39:07Z</dcterms:modified>
</cp:coreProperties>
</file>