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65" activeTab="2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3" l="1"/>
  <c r="H22" i="3" l="1"/>
  <c r="H33" i="3"/>
  <c r="H29" i="3"/>
  <c r="G19" i="1" l="1"/>
  <c r="C22" i="3" l="1"/>
  <c r="Q17" i="1" l="1"/>
  <c r="K22" i="3" l="1"/>
  <c r="K28" i="3"/>
  <c r="I22" i="3"/>
  <c r="G22" i="3"/>
  <c r="G76" i="4" l="1"/>
  <c r="G75" i="4"/>
  <c r="G74" i="4"/>
  <c r="C33" i="3" l="1"/>
  <c r="L21" i="3"/>
  <c r="P17" i="1" l="1"/>
  <c r="F19" i="1" l="1"/>
  <c r="F20" i="1"/>
  <c r="F21" i="1"/>
  <c r="F18" i="1"/>
  <c r="K21" i="3" l="1"/>
  <c r="K20" i="3" s="1"/>
  <c r="F21" i="3"/>
  <c r="F20" i="3" s="1"/>
  <c r="H21" i="3"/>
  <c r="H20" i="3" s="1"/>
  <c r="J21" i="3"/>
  <c r="J20" i="3"/>
  <c r="C29" i="3" l="1"/>
  <c r="N21" i="1"/>
  <c r="N20" i="1"/>
  <c r="N18" i="1"/>
  <c r="L21" i="1"/>
  <c r="L20" i="1"/>
  <c r="L18" i="1"/>
  <c r="J21" i="1"/>
  <c r="J20" i="1"/>
  <c r="J18" i="1"/>
  <c r="H20" i="1"/>
  <c r="H21" i="1"/>
  <c r="H18" i="1"/>
  <c r="B129" i="4"/>
  <c r="B95" i="4"/>
  <c r="B56" i="4"/>
  <c r="B16" i="4"/>
  <c r="E23" i="2" l="1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D29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J21" i="2" s="1"/>
  <c r="S17" i="1"/>
  <c r="R17" i="1"/>
  <c r="O17" i="1"/>
  <c r="L20" i="3" s="1"/>
  <c r="N17" i="1"/>
  <c r="M17" i="1"/>
  <c r="L17" i="1"/>
  <c r="I21" i="3" s="1"/>
  <c r="I20" i="3" s="1"/>
  <c r="K17" i="1"/>
  <c r="J17" i="1"/>
  <c r="H17" i="1"/>
  <c r="F17" i="1"/>
  <c r="E17" i="1"/>
  <c r="E22" i="3" l="1"/>
  <c r="E21" i="3" s="1"/>
  <c r="E20" i="3" s="1"/>
  <c r="E19" i="3" s="1"/>
  <c r="E18" i="3" s="1"/>
  <c r="G21" i="3"/>
  <c r="G20" i="3" s="1"/>
  <c r="G19" i="3" s="1"/>
  <c r="G18" i="3" s="1"/>
  <c r="H19" i="3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/>
  <c r="O24" i="2"/>
  <c r="S20" i="2"/>
  <c r="O23" i="2"/>
  <c r="T19" i="1"/>
  <c r="T20" i="1"/>
  <c r="P21" i="2"/>
  <c r="O21" i="2" s="1"/>
  <c r="I19" i="3"/>
  <c r="I18" i="3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C21" i="3" l="1"/>
  <c r="C20" i="3" s="1"/>
  <c r="C19" i="3" s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<sst xmlns="http://schemas.openxmlformats.org/spreadsheetml/2006/main" count="646" uniqueCount="245">
  <si>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</si>
  <si>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</si>
  <si>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</si>
  <si>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</si>
  <si>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</si>
  <si>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</si>
  <si>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</si>
  <si>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</si>
  <si>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</si>
  <si>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</si>
  <si>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</si>
  <si>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</si>
  <si>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</si>
  <si>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</si>
  <si>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</si>
  <si>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</si>
  <si>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</si>
  <si>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</si>
  <si>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</si>
  <si>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</si>
  <si>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</si>
  <si>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</si>
  <si>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</si>
  <si>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</si>
  <si>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</si>
  <si>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</si>
  <si>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</si>
  <si>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</si>
  <si>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</si>
  <si>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</si>
  <si>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</si>
  <si>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</si>
  <si>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</si>
  <si>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</si>
  <si>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</si>
  <si>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</si>
  <si>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</si>
  <si>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</si>
  <si>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</si>
  <si>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</si>
  <si>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</si>
  <si>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</si>
  <si>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</si>
  <si>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</si>
  <si>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</si>
  <si>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</si>
  <si>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</si>
  <si>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</si>
  <si>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</si>
  <si>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</si>
  <si>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</si>
  <si>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</si>
  <si>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</si>
  <si>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</si>
  <si>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</si>
  <si>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</si>
  <si>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</si>
  <si>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</si>
  <si>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</si>
  <si>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</si>
  <si>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</si>
  <si>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</si>
  <si>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</si>
  <si>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</si>
  <si>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</si>
  <si>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</si>
  <si>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</si>
  <si>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</si>
  <si>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</si>
  <si>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</si>
  <si>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</si>
  <si>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</si>
  <si>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</si>
  <si>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</si>
  <si>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</si>
  <si>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</si>
  <si>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</si>
  <si>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</si>
  <si>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</si>
  <si>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</si>
  <si>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</si>
  <si>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</si>
  <si>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</si>
  <si>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</si>
  <si>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</si>
  <si>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</si>
  <si>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</si>
  <si>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</si>
  <si>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</si>
  <si>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</si>
  <si>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</si>
  <si>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</si>
  <si>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</si>
  <si>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</si>
  <si>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</si>
  <si>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</si>
  <si>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</si>
  <si>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</si>
  <si>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</si>
  <si>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</si>
  <si>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</si>
  <si>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</si>
  <si>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</si>
  <si>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</si>
  <si>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</si>
  <si>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</si>
  <si>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</si>
  <si>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</si>
  <si>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</si>
  <si>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</si>
  <si>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</si>
  <si>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</si>
  <si>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</si>
  <si>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</si>
  <si>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</si>
  <si>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</si>
  <si>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</si>
  <si>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</si>
  <si>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</si>
  <si>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</si>
  <si>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</si>
  <si>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</si>
  <si>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</si>
  <si>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</si>
  <si>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</si>
  <si>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</si>
  <si>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</si>
  <si>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</si>
  <si>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</si>
  <si>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</si>
  <si>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</si>
  <si>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</si>
  <si>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</si>
  <si>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</si>
  <si>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</si>
  <si>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</si>
  <si>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</si>
  <si>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</si>
  <si>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</si>
  <si>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</si>
  <si>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</si>
  <si>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</si>
  <si>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</si>
  <si>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</si>
  <si>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</si>
  <si>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</si>
  <si>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</si>
  <si>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</si>
  <si>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</si>
  <si>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</si>
  <si>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</si>
  <si>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</si>
  <si>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</si>
  <si>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</si>
  <si>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</si>
  <si>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</si>
  <si>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</si>
  <si>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</si>
  <si>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</si>
  <si>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</si>
  <si>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</si>
  <si>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</si>
  <si>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</si>
  <si>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</si>
  <si>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</si>
  <si>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</si>
  <si>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</si>
  <si>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</si>
  <si>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</si>
  <si>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</si>
  <si>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</si>
  <si>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</si>
  <si>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</si>
  <si>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</si>
  <si>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</si>
  <si>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</si>
  <si>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</si>
  <si>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</si>
  <si>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</si>
  <si>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</si>
  <si>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</si>
  <si>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</si>
  <si>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</si>
  <si>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</si>
  <si>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</si>
  <si>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</si>
  <si>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</si>
  <si>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</si>
  <si>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</si>
  <si>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</si>
  <si>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</si>
  <si>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</si>
  <si>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</si>
  <si>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</si>
  <si>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</si>
  <si>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</si>
  <si>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</si>
  <si>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</si>
  <si>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</si>
  <si>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</si>
  <si>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</si>
  <si>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</si>
  <si>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</si>
  <si>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</si>
  <si>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</si>
  <si>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</si>
  <si>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</si>
  <si>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</si>
  <si>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</si>
  <si>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</si>
  <si>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</si>
  <si>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</si>
  <si>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</si>
  <si>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</si>
  <si>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</si>
  <si>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</si>
  <si>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</si>
  <si>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</si>
  <si>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</si>
  <si>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</si>
  <si>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</si>
  <si>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</si>
  <si>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</si>
  <si>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</si>
  <si>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</si>
  <si>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</si>
  <si>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</si>
  <si>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</si>
  <si>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</si>
  <si>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</si>
  <si>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</si>
  <si>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</si>
  <si>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</si>
  <si>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</si>
  <si>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</si>
  <si>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</si>
  <si>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</si>
  <si>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Объем финансирования
 [2023 год] млн.руб с НДС</t>
  </si>
  <si>
    <t>Объем финансирования
 2023 год</t>
  </si>
  <si>
    <t>Идентификатор инвестиционного проекта</t>
  </si>
  <si>
    <t>Отчет об исполнении инвестиционной программы ООО "Нижневартовская энергосбытовая компания" за II квартал 2023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</si>
  <si>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II квартал 2023 года
(представляется ежеквартально) с НДС</t>
  </si>
  <si>
    <t>Отчет об источниках финансирования инвестиционных программ, млн. рублей 
(за II квартал 2023 года)</t>
  </si>
  <si>
    <t>II квартал 2023 год</t>
  </si>
  <si>
    <t>30.06.2023г.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</si>
</sst>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</cellStyleXfs>
  <cellXfs count="39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49" xfId="0" applyNumberFormat="1" applyFont="1" applyFill="1" applyBorder="1" applyAlignment="1">
      <alignment horizontal="left" vertical="center" wrapText="1"/>
    </xf>
    <xf numFmtId="189" fontId="15" fillId="0" borderId="0" xfId="4" applyNumberFormat="1" applyFont="1" applyAlignment="1">
      <alignment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19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2&#1082;&#1074;/&#1050;&#1086;&#1087;&#1080;&#1103;%20&#1053;&#1069;&#1057;&#1050;&#1054;%20&#1054;&#1090;&#1095;&#1077;&#1090;%20&#1079;&#1072;%202%20&#1082;&#1074;.2023&#1075;%20&#1087;&#1086;%20&#1092;&#1086;&#1088;&#1084;&#1072;&#1084;%20&#8470;201-&#1069;%20&#1086;&#1090;%2020.02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/>
      <sheetData sheetId="1"/>
      <sheetData sheetId="2">
        <row r="7">
          <cell r="D7">
            <v>2.1234674999999998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G17" sqref="G17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/>
    </row>
    <row r="6" spans="2:28" x14ac:dyDescent="0.2">
      <c r="G6" s="6"/>
      <c r="P6" s="9"/>
      <c r="Q6" s="10"/>
      <c r="R6" s="10"/>
      <c r="S6" s="14"/>
      <c r="Y6" s="11"/>
    </row>
    <row r="7" spans="2:28" x14ac:dyDescent="0.2">
      <c r="G7" s="6"/>
      <c r="O7" s="15"/>
      <c r="P7" s="12"/>
      <c r="Q7" s="12"/>
      <c r="S7" s="16"/>
      <c r="Y7" s="11"/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2"/>
      <c r="T11" s="31"/>
      <c r="Y11" s="11"/>
      <c r="Z11" s="12"/>
    </row>
    <row r="12" spans="2:28" x14ac:dyDescent="0.2">
      <c r="B12" s="327" t="s">
        <v>240</v>
      </c>
      <c r="C12" s="328"/>
      <c r="D12" s="328"/>
      <c r="E12" s="328"/>
      <c r="F12" s="328"/>
      <c r="G12" s="329"/>
      <c r="H12" s="328"/>
      <c r="I12" s="328"/>
      <c r="J12" s="328"/>
      <c r="K12" s="328"/>
      <c r="L12" s="328"/>
      <c r="M12" s="328"/>
      <c r="N12" s="328"/>
      <c r="O12" s="328"/>
      <c r="P12" s="330"/>
      <c r="Q12" s="330"/>
      <c r="R12" s="329"/>
      <c r="S12" s="329"/>
      <c r="T12" s="328"/>
      <c r="U12" s="328"/>
      <c r="V12" s="328"/>
      <c r="W12" s="328"/>
      <c r="X12" s="328"/>
      <c r="Y12" s="328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31" t="s">
        <v>10</v>
      </c>
      <c r="C14" s="334" t="s">
        <v>11</v>
      </c>
      <c r="D14" s="334" t="s">
        <v>239</v>
      </c>
      <c r="E14" s="337" t="s">
        <v>13</v>
      </c>
      <c r="F14" s="340" t="s">
        <v>237</v>
      </c>
      <c r="G14" s="341"/>
      <c r="H14" s="342"/>
      <c r="I14" s="342"/>
      <c r="J14" s="342"/>
      <c r="K14" s="342"/>
      <c r="L14" s="342"/>
      <c r="M14" s="342"/>
      <c r="N14" s="342"/>
      <c r="O14" s="343"/>
      <c r="P14" s="344" t="s">
        <v>14</v>
      </c>
      <c r="Q14" s="345"/>
      <c r="R14" s="348" t="s">
        <v>15</v>
      </c>
      <c r="S14" s="349"/>
      <c r="T14" s="352" t="s">
        <v>16</v>
      </c>
      <c r="U14" s="355" t="s">
        <v>17</v>
      </c>
      <c r="V14" s="356"/>
      <c r="W14" s="356"/>
      <c r="X14" s="357"/>
      <c r="Y14" s="317" t="s">
        <v>18</v>
      </c>
    </row>
    <row r="15" spans="2:28" ht="48" customHeight="1" x14ac:dyDescent="0.2">
      <c r="B15" s="332"/>
      <c r="C15" s="335"/>
      <c r="D15" s="335"/>
      <c r="E15" s="338"/>
      <c r="F15" s="320" t="s">
        <v>19</v>
      </c>
      <c r="G15" s="321"/>
      <c r="H15" s="320" t="s">
        <v>20</v>
      </c>
      <c r="I15" s="320"/>
      <c r="J15" s="320" t="s">
        <v>21</v>
      </c>
      <c r="K15" s="320"/>
      <c r="L15" s="320" t="s">
        <v>22</v>
      </c>
      <c r="M15" s="320"/>
      <c r="N15" s="322" t="s">
        <v>23</v>
      </c>
      <c r="O15" s="322"/>
      <c r="P15" s="346"/>
      <c r="Q15" s="347"/>
      <c r="R15" s="350"/>
      <c r="S15" s="351"/>
      <c r="T15" s="353"/>
      <c r="U15" s="323" t="s">
        <v>24</v>
      </c>
      <c r="V15" s="323" t="s">
        <v>25</v>
      </c>
      <c r="W15" s="325" t="s">
        <v>26</v>
      </c>
      <c r="X15" s="326"/>
      <c r="Y15" s="318"/>
      <c r="AB15" s="12"/>
    </row>
    <row r="16" spans="2:28" ht="64.5" thickBot="1" x14ac:dyDescent="0.25">
      <c r="B16" s="333"/>
      <c r="C16" s="336"/>
      <c r="D16" s="336"/>
      <c r="E16" s="339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54"/>
      <c r="U16" s="324"/>
      <c r="V16" s="324"/>
      <c r="W16" s="47" t="s">
        <v>33</v>
      </c>
      <c r="X16" s="47" t="s">
        <v>34</v>
      </c>
      <c r="Y16" s="319"/>
      <c r="Z16" s="12"/>
      <c r="AA16" s="12"/>
    </row>
    <row r="17" spans="2:28" ht="25.5" x14ac:dyDescent="0.2">
      <c r="B17" s="295">
        <v>0</v>
      </c>
      <c r="C17" s="296" t="s">
        <v>35</v>
      </c>
      <c r="D17" s="296"/>
      <c r="E17" s="297">
        <f>SUM(E18:E21)</f>
        <v>93.544555875</v>
      </c>
      <c r="F17" s="297">
        <f t="shared" ref="F17:U17" si="0">SUM(F18:F21)</f>
        <v>27.677131250000013</v>
      </c>
      <c r="G17" s="298">
        <f t="shared" si="0"/>
        <v>2.5279375000000002</v>
      </c>
      <c r="H17" s="297">
        <f t="shared" si="0"/>
        <v>2.5648128000000003</v>
      </c>
      <c r="I17" s="297">
        <f t="shared" si="0"/>
        <v>0</v>
      </c>
      <c r="J17" s="297">
        <f t="shared" si="0"/>
        <v>1.7649599999999999</v>
      </c>
      <c r="K17" s="297">
        <f t="shared" si="0"/>
        <v>2.5279375000000002</v>
      </c>
      <c r="L17" s="297">
        <f t="shared" si="0"/>
        <v>9.8002208000000017</v>
      </c>
      <c r="M17" s="297">
        <f t="shared" si="0"/>
        <v>0</v>
      </c>
      <c r="N17" s="297">
        <f t="shared" si="0"/>
        <v>13.54713765000001</v>
      </c>
      <c r="O17" s="297">
        <f t="shared" si="0"/>
        <v>0</v>
      </c>
      <c r="P17" s="297">
        <f>SUM(P18:P21)</f>
        <v>4.7157525000000007</v>
      </c>
      <c r="Q17" s="297">
        <f>SUM(Q18:Q21)</f>
        <v>2.1878150000000001</v>
      </c>
      <c r="R17" s="297">
        <f t="shared" si="0"/>
        <v>0</v>
      </c>
      <c r="S17" s="297">
        <f t="shared" si="0"/>
        <v>0</v>
      </c>
      <c r="T17" s="297">
        <f t="shared" si="0"/>
        <v>91.016618375000007</v>
      </c>
      <c r="U17" s="297">
        <f t="shared" si="0"/>
        <v>-25.149193750000013</v>
      </c>
      <c r="V17" s="297">
        <f t="shared" ref="V17:V21" si="1">IF(F17=0,0,(U17/F17)*100)</f>
        <v>-90.866331206201153</v>
      </c>
      <c r="W17" s="297"/>
      <c r="X17" s="297"/>
      <c r="Y17" s="299"/>
      <c r="Z17" s="49"/>
      <c r="AA17" s="49"/>
      <c r="AB17" s="12"/>
    </row>
    <row r="18" spans="2:28" ht="114.75" x14ac:dyDescent="0.2">
      <c r="B18" s="300" t="s">
        <v>36</v>
      </c>
      <c r="C18" s="301" t="s">
        <v>37</v>
      </c>
      <c r="D18" s="302" t="s">
        <v>38</v>
      </c>
      <c r="E18" s="303"/>
      <c r="F18" s="303">
        <f>H18+J18+L18+N18</f>
        <v>0</v>
      </c>
      <c r="G18" s="303">
        <f>I18+K18+M18+O18</f>
        <v>0</v>
      </c>
      <c r="H18" s="303">
        <f>I18</f>
        <v>0</v>
      </c>
      <c r="I18" s="303"/>
      <c r="J18" s="303">
        <f>K18</f>
        <v>0</v>
      </c>
      <c r="K18" s="303"/>
      <c r="L18" s="303">
        <f>M18</f>
        <v>0</v>
      </c>
      <c r="M18" s="303"/>
      <c r="N18" s="303">
        <f>O18</f>
        <v>0</v>
      </c>
      <c r="O18" s="303"/>
      <c r="P18" s="303"/>
      <c r="Q18" s="303"/>
      <c r="R18" s="303"/>
      <c r="S18" s="303"/>
      <c r="T18" s="303">
        <f>E18-G18</f>
        <v>0</v>
      </c>
      <c r="U18" s="303">
        <f>G18-F18</f>
        <v>0</v>
      </c>
      <c r="V18" s="303">
        <f t="shared" si="1"/>
        <v>0</v>
      </c>
      <c r="W18" s="303"/>
      <c r="X18" s="303"/>
      <c r="Y18" s="304"/>
      <c r="Z18" s="49"/>
      <c r="AA18" s="291"/>
      <c r="AB18" s="12"/>
    </row>
    <row r="19" spans="2:28" ht="165.75" x14ac:dyDescent="0.2">
      <c r="B19" s="300" t="s">
        <v>39</v>
      </c>
      <c r="C19" s="301" t="s">
        <v>235</v>
      </c>
      <c r="D19" s="302" t="s">
        <v>40</v>
      </c>
      <c r="E19" s="303">
        <v>93.544555875</v>
      </c>
      <c r="F19" s="303">
        <f t="shared" ref="F19:F21" si="2">H19+J19+L19+N19</f>
        <v>27.677131250000013</v>
      </c>
      <c r="G19" s="303">
        <f>I19+K19+M19+O19</f>
        <v>2.5279375000000002</v>
      </c>
      <c r="H19" s="303">
        <v>2.5648128000000003</v>
      </c>
      <c r="I19" s="303"/>
      <c r="J19" s="303">
        <v>1.7649599999999999</v>
      </c>
      <c r="K19" s="303">
        <v>2.5279375000000002</v>
      </c>
      <c r="L19" s="303">
        <v>9.8002208000000017</v>
      </c>
      <c r="M19" s="303"/>
      <c r="N19" s="303">
        <v>13.54713765000001</v>
      </c>
      <c r="O19" s="303"/>
      <c r="P19" s="303">
        <v>4.7157525000000007</v>
      </c>
      <c r="Q19" s="303">
        <v>2.1878150000000001</v>
      </c>
      <c r="R19" s="303"/>
      <c r="S19" s="303"/>
      <c r="T19" s="303">
        <f t="shared" ref="T19:T21" si="3">E19-G19</f>
        <v>91.016618375000007</v>
      </c>
      <c r="U19" s="303">
        <f t="shared" ref="U19:U21" si="4">G19-F19</f>
        <v>-25.149193750000013</v>
      </c>
      <c r="V19" s="303">
        <f>IF(F19=0,0,(U19/F19)*100)</f>
        <v>-90.866331206201153</v>
      </c>
      <c r="W19" s="303"/>
      <c r="X19" s="303"/>
      <c r="Y19" s="304"/>
      <c r="Z19" s="49"/>
      <c r="AA19" s="49"/>
      <c r="AB19" s="12"/>
    </row>
    <row r="20" spans="2:28" ht="89.25" x14ac:dyDescent="0.2">
      <c r="B20" s="300" t="s">
        <v>41</v>
      </c>
      <c r="C20" s="301" t="s">
        <v>42</v>
      </c>
      <c r="D20" s="302" t="s">
        <v>43</v>
      </c>
      <c r="E20" s="303"/>
      <c r="F20" s="303">
        <f t="shared" si="2"/>
        <v>0</v>
      </c>
      <c r="G20" s="303">
        <f t="shared" ref="G20:G21" si="5">I20+K20+M20+O20</f>
        <v>0</v>
      </c>
      <c r="H20" s="303">
        <f t="shared" ref="H20:J21" si="6">I20</f>
        <v>0</v>
      </c>
      <c r="I20" s="303"/>
      <c r="J20" s="303">
        <f t="shared" si="6"/>
        <v>0</v>
      </c>
      <c r="K20" s="303"/>
      <c r="L20" s="303">
        <f t="shared" ref="L20" si="7">M20</f>
        <v>0</v>
      </c>
      <c r="M20" s="303"/>
      <c r="N20" s="303">
        <f t="shared" ref="N20" si="8">O20</f>
        <v>0</v>
      </c>
      <c r="O20" s="303"/>
      <c r="P20" s="303"/>
      <c r="Q20" s="303"/>
      <c r="R20" s="303"/>
      <c r="S20" s="303"/>
      <c r="T20" s="303">
        <f t="shared" si="3"/>
        <v>0</v>
      </c>
      <c r="U20" s="303">
        <f t="shared" si="4"/>
        <v>0</v>
      </c>
      <c r="V20" s="303">
        <f t="shared" si="1"/>
        <v>0</v>
      </c>
      <c r="W20" s="303"/>
      <c r="X20" s="303"/>
      <c r="Y20" s="304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5"/>
        <v>0</v>
      </c>
      <c r="H21" s="45">
        <f t="shared" si="6"/>
        <v>0</v>
      </c>
      <c r="I21" s="45"/>
      <c r="J21" s="45">
        <f t="shared" si="6"/>
        <v>0</v>
      </c>
      <c r="K21" s="45"/>
      <c r="L21" s="45">
        <f t="shared" ref="L21" si="9">M21</f>
        <v>0</v>
      </c>
      <c r="M21" s="45"/>
      <c r="N21" s="45">
        <f t="shared" ref="N21" si="10">O21</f>
        <v>0</v>
      </c>
      <c r="O21" s="45"/>
      <c r="P21" s="45"/>
      <c r="Q21" s="45"/>
      <c r="R21" s="45"/>
      <c r="S21" s="45"/>
      <c r="T21" s="45">
        <f t="shared" si="3"/>
        <v>0</v>
      </c>
      <c r="U21" s="45">
        <f t="shared" si="4"/>
        <v>0</v>
      </c>
      <c r="V21" s="45">
        <f t="shared" si="1"/>
        <v>0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13" t="s">
        <v>48</v>
      </c>
      <c r="D24" s="313"/>
      <c r="E24" s="313"/>
      <c r="F24" s="313"/>
      <c r="G24" s="314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15" t="s">
        <v>50</v>
      </c>
      <c r="D27" s="315"/>
      <c r="E27" s="315"/>
      <c r="F27" s="315"/>
      <c r="G27" s="316"/>
      <c r="H27" s="315"/>
      <c r="I27" s="315"/>
      <c r="J27" s="315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X22" activeCellId="1" sqref="V22 X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2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62" t="s">
        <v>241</v>
      </c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62"/>
      <c r="AC13" s="362"/>
      <c r="AD13" s="362"/>
      <c r="AE13" s="362"/>
      <c r="AF13" s="362"/>
      <c r="AG13" s="362"/>
      <c r="AH13" s="362"/>
      <c r="AI13" s="362"/>
      <c r="AJ13" s="362"/>
      <c r="AK13" s="362"/>
      <c r="AL13" s="362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63"/>
      <c r="AK16" s="363"/>
      <c r="AL16" s="363"/>
    </row>
    <row r="17" spans="1:41" x14ac:dyDescent="0.2">
      <c r="A17" s="90"/>
      <c r="B17" s="364" t="s">
        <v>52</v>
      </c>
      <c r="C17" s="334" t="s">
        <v>53</v>
      </c>
      <c r="D17" s="334" t="s">
        <v>12</v>
      </c>
      <c r="E17" s="367" t="s">
        <v>54</v>
      </c>
      <c r="F17" s="367"/>
      <c r="G17" s="367"/>
      <c r="H17" s="367"/>
      <c r="I17" s="367"/>
      <c r="J17" s="369" t="s">
        <v>55</v>
      </c>
      <c r="K17" s="370"/>
      <c r="L17" s="370"/>
      <c r="M17" s="370"/>
      <c r="N17" s="371"/>
      <c r="O17" s="367" t="s">
        <v>56</v>
      </c>
      <c r="P17" s="367"/>
      <c r="Q17" s="367"/>
      <c r="R17" s="367"/>
      <c r="S17" s="367"/>
      <c r="T17" s="375" t="s">
        <v>57</v>
      </c>
      <c r="U17" s="367"/>
      <c r="V17" s="367"/>
      <c r="W17" s="367"/>
      <c r="X17" s="376"/>
      <c r="Y17" s="379" t="s">
        <v>58</v>
      </c>
      <c r="Z17" s="379"/>
      <c r="AA17" s="379"/>
      <c r="AB17" s="379"/>
      <c r="AC17" s="379"/>
      <c r="AD17" s="379"/>
      <c r="AE17" s="379"/>
      <c r="AF17" s="379"/>
      <c r="AG17" s="379"/>
      <c r="AH17" s="379"/>
      <c r="AI17" s="379"/>
      <c r="AJ17" s="379"/>
      <c r="AK17" s="379"/>
      <c r="AL17" s="380"/>
    </row>
    <row r="18" spans="1:41" ht="17.25" customHeight="1" x14ac:dyDescent="0.2">
      <c r="A18" s="91"/>
      <c r="B18" s="365"/>
      <c r="C18" s="335"/>
      <c r="D18" s="335"/>
      <c r="E18" s="368"/>
      <c r="F18" s="368"/>
      <c r="G18" s="368"/>
      <c r="H18" s="368"/>
      <c r="I18" s="368"/>
      <c r="J18" s="372"/>
      <c r="K18" s="373"/>
      <c r="L18" s="373"/>
      <c r="M18" s="373"/>
      <c r="N18" s="374"/>
      <c r="O18" s="368"/>
      <c r="P18" s="368"/>
      <c r="Q18" s="368"/>
      <c r="R18" s="368"/>
      <c r="S18" s="368"/>
      <c r="T18" s="377"/>
      <c r="U18" s="368"/>
      <c r="V18" s="368"/>
      <c r="W18" s="368"/>
      <c r="X18" s="378"/>
      <c r="Y18" s="358" t="s">
        <v>59</v>
      </c>
      <c r="Z18" s="358"/>
      <c r="AA18" s="358"/>
      <c r="AB18" s="358"/>
      <c r="AC18" s="359" t="s">
        <v>60</v>
      </c>
      <c r="AD18" s="359"/>
      <c r="AE18" s="359"/>
      <c r="AF18" s="359"/>
      <c r="AG18" s="359" t="s">
        <v>61</v>
      </c>
      <c r="AH18" s="359"/>
      <c r="AI18" s="359"/>
      <c r="AJ18" s="359"/>
      <c r="AK18" s="359"/>
      <c r="AL18" s="360" t="s">
        <v>62</v>
      </c>
    </row>
    <row r="19" spans="1:41" ht="77.25" thickBot="1" x14ac:dyDescent="0.25">
      <c r="A19" s="91"/>
      <c r="B19" s="366"/>
      <c r="C19" s="336"/>
      <c r="D19" s="336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61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27.677131250000013</v>
      </c>
      <c r="F20" s="48">
        <f t="shared" ref="F20:X20" si="0">SUM(F21:F24)</f>
        <v>0</v>
      </c>
      <c r="G20" s="48">
        <f t="shared" si="0"/>
        <v>26.293274687500013</v>
      </c>
      <c r="H20" s="48">
        <f t="shared" si="0"/>
        <v>0</v>
      </c>
      <c r="I20" s="48">
        <f t="shared" si="0"/>
        <v>1.3838565625000008</v>
      </c>
      <c r="J20" s="290">
        <f t="shared" si="0"/>
        <v>2.5279375000000002</v>
      </c>
      <c r="K20" s="48">
        <f t="shared" si="0"/>
        <v>0</v>
      </c>
      <c r="L20" s="48">
        <f t="shared" si="0"/>
        <v>2.4268200000000002</v>
      </c>
      <c r="M20" s="48">
        <f t="shared" si="0"/>
        <v>0</v>
      </c>
      <c r="N20" s="48">
        <f t="shared" si="0"/>
        <v>0.10111750000000001</v>
      </c>
      <c r="O20" s="48">
        <f t="shared" si="0"/>
        <v>-25.149193750000013</v>
      </c>
      <c r="P20" s="48">
        <f t="shared" si="0"/>
        <v>0</v>
      </c>
      <c r="Q20" s="48">
        <f t="shared" si="0"/>
        <v>-23.866454687500013</v>
      </c>
      <c r="R20" s="48">
        <f t="shared" si="0"/>
        <v>0</v>
      </c>
      <c r="S20" s="48">
        <f t="shared" si="0"/>
        <v>-1.2827390625000008</v>
      </c>
      <c r="T20" s="290">
        <f t="shared" si="0"/>
        <v>4.7157525000000007</v>
      </c>
      <c r="U20" s="48">
        <f t="shared" si="0"/>
        <v>0</v>
      </c>
      <c r="V20" s="48">
        <f t="shared" si="0"/>
        <v>4.5271224000000005</v>
      </c>
      <c r="W20" s="48">
        <f t="shared" si="0"/>
        <v>0</v>
      </c>
      <c r="X20" s="48">
        <f t="shared" si="0"/>
        <v>0.18863010000000002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235</v>
      </c>
      <c r="D22" s="107" t="s">
        <v>40</v>
      </c>
      <c r="E22" s="50">
        <f>'прил. 7.1'!F19</f>
        <v>27.677131250000013</v>
      </c>
      <c r="F22" s="108"/>
      <c r="G22" s="108">
        <v>26.293274687500013</v>
      </c>
      <c r="H22" s="108"/>
      <c r="I22" s="108">
        <v>1.3838565625000008</v>
      </c>
      <c r="J22" s="109">
        <f>'прил. 7.1'!G19</f>
        <v>2.5279375000000002</v>
      </c>
      <c r="K22" s="108"/>
      <c r="L22" s="108">
        <v>2.4268200000000002</v>
      </c>
      <c r="M22" s="108"/>
      <c r="N22" s="108">
        <v>0.10111750000000001</v>
      </c>
      <c r="O22" s="110">
        <f t="shared" ref="O22:O24" si="2">SUM(P22:S22)</f>
        <v>-25.149193750000013</v>
      </c>
      <c r="P22" s="110">
        <f t="shared" ref="P22:P24" si="3">K22-F22</f>
        <v>0</v>
      </c>
      <c r="Q22" s="110">
        <f t="shared" si="1"/>
        <v>-23.866454687500013</v>
      </c>
      <c r="R22" s="110">
        <f t="shared" si="1"/>
        <v>0</v>
      </c>
      <c r="S22" s="110">
        <f t="shared" si="1"/>
        <v>-1.2827390625000008</v>
      </c>
      <c r="T22" s="109">
        <f>'прил. 7.1'!P19</f>
        <v>4.7157525000000007</v>
      </c>
      <c r="U22" s="108"/>
      <c r="V22" s="108">
        <v>4.5271224000000005</v>
      </c>
      <c r="W22" s="108"/>
      <c r="X22" s="108">
        <v>0.18863010000000002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109">
        <f>'прил. 7.1'!G20</f>
        <v>0</v>
      </c>
      <c r="K23" s="108"/>
      <c r="L23" s="108"/>
      <c r="M23" s="108"/>
      <c r="N23" s="108"/>
      <c r="O23" s="110">
        <f t="shared" si="2"/>
        <v>0</v>
      </c>
      <c r="P23" s="110">
        <f t="shared" si="3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0</v>
      </c>
      <c r="F24" s="117"/>
      <c r="G24" s="117"/>
      <c r="H24" s="117"/>
      <c r="I24" s="117"/>
      <c r="J24" s="117">
        <f>'прил. 7.1'!G21</f>
        <v>0</v>
      </c>
      <c r="K24" s="117"/>
      <c r="L24" s="117"/>
      <c r="M24" s="117"/>
      <c r="N24" s="117"/>
      <c r="O24" s="119">
        <f t="shared" si="2"/>
        <v>0</v>
      </c>
      <c r="P24" s="119">
        <f t="shared" si="3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topLeftCell="A4" zoomScale="70" zoomScaleNormal="70" workbookViewId="0">
      <selection activeCell="D18" sqref="D18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2"/>
      <c r="O5" s="382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3"/>
      <c r="D8" s="163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/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/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49"/>
      <c r="H11" s="150"/>
      <c r="I11" s="149"/>
      <c r="J11" s="151"/>
      <c r="K11" s="149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3" t="s">
        <v>242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5" t="s">
        <v>52</v>
      </c>
      <c r="B15" s="388" t="s">
        <v>82</v>
      </c>
      <c r="C15" s="388" t="s">
        <v>238</v>
      </c>
      <c r="D15" s="388"/>
      <c r="E15" s="388"/>
      <c r="F15" s="388"/>
      <c r="G15" s="388"/>
      <c r="H15" s="388"/>
      <c r="I15" s="388"/>
      <c r="J15" s="388"/>
      <c r="K15" s="388"/>
      <c r="L15" s="388"/>
      <c r="M15" s="390" t="s">
        <v>18</v>
      </c>
      <c r="N15" s="127"/>
      <c r="O15" s="127"/>
      <c r="P15" s="127"/>
      <c r="Q15" s="127"/>
      <c r="R15" s="127"/>
    </row>
    <row r="16" spans="1:18" x14ac:dyDescent="0.25">
      <c r="A16" s="386"/>
      <c r="B16" s="381"/>
      <c r="C16" s="381" t="s">
        <v>19</v>
      </c>
      <c r="D16" s="381"/>
      <c r="E16" s="381" t="s">
        <v>20</v>
      </c>
      <c r="F16" s="381"/>
      <c r="G16" s="381" t="s">
        <v>21</v>
      </c>
      <c r="H16" s="381"/>
      <c r="I16" s="381" t="s">
        <v>22</v>
      </c>
      <c r="J16" s="381"/>
      <c r="K16" s="381" t="s">
        <v>23</v>
      </c>
      <c r="L16" s="381"/>
      <c r="M16" s="391"/>
      <c r="N16" s="127"/>
      <c r="O16" s="127"/>
      <c r="P16" s="127"/>
      <c r="Q16" s="127"/>
      <c r="R16" s="127"/>
    </row>
    <row r="17" spans="1:19" ht="16.5" thickBot="1" x14ac:dyDescent="0.3">
      <c r="A17" s="387"/>
      <c r="B17" s="389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92"/>
      <c r="N17" s="127"/>
      <c r="O17" s="127"/>
      <c r="P17" s="127"/>
      <c r="Q17" s="127"/>
      <c r="R17" s="127"/>
    </row>
    <row r="18" spans="1:19" ht="16.5" thickBot="1" x14ac:dyDescent="0.3">
      <c r="A18" s="213"/>
      <c r="B18" s="214" t="s">
        <v>144</v>
      </c>
      <c r="C18" s="311">
        <f>C19</f>
        <v>27.677131250000016</v>
      </c>
      <c r="D18" s="311">
        <f t="shared" ref="D18:L18" si="0">D19</f>
        <v>2.5279375000000002</v>
      </c>
      <c r="E18" s="312">
        <f t="shared" si="0"/>
        <v>2.5648128000000003</v>
      </c>
      <c r="F18" s="312">
        <f t="shared" si="0"/>
        <v>0</v>
      </c>
      <c r="G18" s="312">
        <f t="shared" si="0"/>
        <v>1.7649599999999999</v>
      </c>
      <c r="H18" s="312">
        <f t="shared" si="0"/>
        <v>2.5279375000000002</v>
      </c>
      <c r="I18" s="312">
        <f t="shared" si="0"/>
        <v>9.8002208000000017</v>
      </c>
      <c r="J18" s="312">
        <f t="shared" si="0"/>
        <v>0</v>
      </c>
      <c r="K18" s="312">
        <f t="shared" si="0"/>
        <v>13.54713765000001</v>
      </c>
      <c r="L18" s="312">
        <f t="shared" si="0"/>
        <v>0</v>
      </c>
      <c r="M18" s="215"/>
      <c r="N18" s="127"/>
      <c r="O18" s="127"/>
      <c r="P18" s="127"/>
      <c r="Q18" s="127"/>
      <c r="R18" s="127"/>
    </row>
    <row r="19" spans="1:19" x14ac:dyDescent="0.25">
      <c r="A19" s="216" t="s">
        <v>141</v>
      </c>
      <c r="B19" s="217" t="s">
        <v>142</v>
      </c>
      <c r="C19" s="306">
        <f>SUM(C20,C28,C32:C33,C35)</f>
        <v>27.677131250000016</v>
      </c>
      <c r="D19" s="306">
        <f>SUM(D20,D28,D32:D33,D35)</f>
        <v>2.5279375000000002</v>
      </c>
      <c r="E19" s="306">
        <f>SUM(E20,E28,E32:E33,E35)</f>
        <v>2.5648128000000003</v>
      </c>
      <c r="F19" s="306">
        <f t="shared" ref="F19:L19" si="1">SUM(F20,F28,F32:F33,F35)</f>
        <v>0</v>
      </c>
      <c r="G19" s="306">
        <f>SUM(G20,G28,G32:G33,G35)</f>
        <v>1.7649599999999999</v>
      </c>
      <c r="H19" s="306">
        <f t="shared" si="1"/>
        <v>2.5279375000000002</v>
      </c>
      <c r="I19" s="306">
        <f>SUM(I20,I28,I32:I33,I35)</f>
        <v>9.8002208000000017</v>
      </c>
      <c r="J19" s="306">
        <f t="shared" si="1"/>
        <v>0</v>
      </c>
      <c r="K19" s="306">
        <f>SUM(K20,K28,K32:K33,K35)</f>
        <v>13.54713765000001</v>
      </c>
      <c r="L19" s="306">
        <f t="shared" si="1"/>
        <v>0</v>
      </c>
      <c r="M19" s="218"/>
      <c r="N19" s="156"/>
      <c r="O19" s="127"/>
      <c r="P19" s="127"/>
      <c r="Q19" s="157"/>
      <c r="R19" s="158"/>
    </row>
    <row r="20" spans="1:19" x14ac:dyDescent="0.25">
      <c r="A20" s="219" t="s">
        <v>85</v>
      </c>
      <c r="B20" s="211" t="s">
        <v>143</v>
      </c>
      <c r="C20" s="307">
        <f t="shared" ref="C20:L21" si="2">C21</f>
        <v>22.50225957446094</v>
      </c>
      <c r="D20" s="307">
        <f t="shared" si="2"/>
        <v>1.750202162230464</v>
      </c>
      <c r="E20" s="307">
        <f t="shared" si="2"/>
        <v>1.9678100831152323</v>
      </c>
      <c r="F20" s="307">
        <f t="shared" si="2"/>
        <v>0</v>
      </c>
      <c r="G20" s="307">
        <f t="shared" si="2"/>
        <v>1.2959337311152319</v>
      </c>
      <c r="H20" s="307">
        <f t="shared" si="2"/>
        <v>1.750202162230464</v>
      </c>
      <c r="I20" s="307">
        <f t="shared" si="2"/>
        <v>8.0455528031152337</v>
      </c>
      <c r="J20" s="307">
        <f t="shared" si="2"/>
        <v>0</v>
      </c>
      <c r="K20" s="307">
        <f t="shared" si="2"/>
        <v>11.192962957115242</v>
      </c>
      <c r="L20" s="307">
        <f t="shared" si="2"/>
        <v>0</v>
      </c>
      <c r="M20" s="159"/>
      <c r="N20" s="156"/>
      <c r="O20" s="127"/>
      <c r="P20" s="127"/>
      <c r="Q20" s="134"/>
      <c r="R20" s="127"/>
      <c r="S20" s="127"/>
    </row>
    <row r="21" spans="1:19" x14ac:dyDescent="0.25">
      <c r="A21" s="220" t="s">
        <v>86</v>
      </c>
      <c r="B21" s="212" t="s">
        <v>87</v>
      </c>
      <c r="C21" s="308">
        <f t="shared" si="2"/>
        <v>22.50225957446094</v>
      </c>
      <c r="D21" s="308">
        <f t="shared" si="2"/>
        <v>1.750202162230464</v>
      </c>
      <c r="E21" s="308">
        <f t="shared" si="2"/>
        <v>1.9678100831152323</v>
      </c>
      <c r="F21" s="308">
        <f t="shared" si="2"/>
        <v>0</v>
      </c>
      <c r="G21" s="308">
        <f t="shared" si="2"/>
        <v>1.2959337311152319</v>
      </c>
      <c r="H21" s="308">
        <f t="shared" si="2"/>
        <v>1.750202162230464</v>
      </c>
      <c r="I21" s="308">
        <f t="shared" si="2"/>
        <v>8.0455528031152337</v>
      </c>
      <c r="J21" s="308">
        <f t="shared" si="2"/>
        <v>0</v>
      </c>
      <c r="K21" s="308">
        <f t="shared" si="2"/>
        <v>11.192962957115242</v>
      </c>
      <c r="L21" s="308">
        <f t="shared" si="2"/>
        <v>0</v>
      </c>
      <c r="M21" s="161"/>
      <c r="N21" s="162"/>
      <c r="O21" s="127"/>
      <c r="P21" s="127"/>
      <c r="Q21" s="164"/>
      <c r="R21" s="165"/>
      <c r="S21" s="164"/>
    </row>
    <row r="22" spans="1:19" x14ac:dyDescent="0.25">
      <c r="A22" s="220" t="s">
        <v>88</v>
      </c>
      <c r="B22" s="212" t="s">
        <v>89</v>
      </c>
      <c r="C22" s="308">
        <f>SUM(E22,G22,I22,K22)</f>
        <v>22.50225957446094</v>
      </c>
      <c r="D22" s="308">
        <f>SUM(F22,H22,J22,L22)</f>
        <v>1.750202162230464</v>
      </c>
      <c r="E22" s="308">
        <f>'прил. 7.1'!H17-E28-E33</f>
        <v>1.9678100831152323</v>
      </c>
      <c r="F22" s="308">
        <v>0</v>
      </c>
      <c r="G22" s="308">
        <f>'прил. 7.1'!J17-G28-G33</f>
        <v>1.2959337311152319</v>
      </c>
      <c r="H22" s="308">
        <f>'прил. 7.1'!K17-H29-H33</f>
        <v>1.750202162230464</v>
      </c>
      <c r="I22" s="308">
        <f>'прил. 7.1'!L17-I28-I33</f>
        <v>8.0455528031152337</v>
      </c>
      <c r="J22" s="308">
        <v>0</v>
      </c>
      <c r="K22" s="308">
        <f>'прил. 7.1'!N17-K28-K33</f>
        <v>11.192962957115242</v>
      </c>
      <c r="L22" s="308"/>
      <c r="M22" s="166"/>
      <c r="N22" s="167"/>
      <c r="O22" s="127"/>
      <c r="P22" s="127"/>
      <c r="Q22" s="305"/>
      <c r="R22" s="168"/>
      <c r="S22" s="127"/>
    </row>
    <row r="23" spans="1:19" ht="25.5" x14ac:dyDescent="0.25">
      <c r="A23" s="220" t="s">
        <v>90</v>
      </c>
      <c r="B23" s="212" t="s">
        <v>91</v>
      </c>
      <c r="C23" s="308">
        <f>SUM(C24:C25)</f>
        <v>0</v>
      </c>
      <c r="D23" s="308">
        <f>SUM(D24:D25)</f>
        <v>0</v>
      </c>
      <c r="E23" s="308"/>
      <c r="F23" s="308"/>
      <c r="G23" s="308"/>
      <c r="H23" s="308"/>
      <c r="I23" s="308"/>
      <c r="J23" s="308"/>
      <c r="K23" s="308"/>
      <c r="L23" s="308"/>
      <c r="M23" s="166"/>
      <c r="N23" s="167"/>
      <c r="O23" s="127"/>
      <c r="P23" s="127"/>
      <c r="Q23" s="305"/>
      <c r="R23" s="168"/>
      <c r="S23" s="127"/>
    </row>
    <row r="24" spans="1:19" x14ac:dyDescent="0.25">
      <c r="A24" s="220" t="s">
        <v>92</v>
      </c>
      <c r="B24" s="212" t="s">
        <v>93</v>
      </c>
      <c r="C24" s="308">
        <f t="shared" ref="C24:D26" si="3">SUM(E24,G24,I24,K24)</f>
        <v>0</v>
      </c>
      <c r="D24" s="308">
        <f t="shared" si="3"/>
        <v>0</v>
      </c>
      <c r="E24" s="307"/>
      <c r="F24" s="307"/>
      <c r="G24" s="307"/>
      <c r="H24" s="307"/>
      <c r="I24" s="307"/>
      <c r="J24" s="307"/>
      <c r="K24" s="307"/>
      <c r="L24" s="308"/>
      <c r="M24" s="159"/>
      <c r="N24" s="167"/>
      <c r="O24" s="127"/>
      <c r="P24" s="127"/>
      <c r="Q24" s="305"/>
      <c r="R24" s="168"/>
      <c r="S24" s="127"/>
    </row>
    <row r="25" spans="1:19" ht="25.5" x14ac:dyDescent="0.25">
      <c r="A25" s="220" t="s">
        <v>94</v>
      </c>
      <c r="B25" s="212" t="s">
        <v>95</v>
      </c>
      <c r="C25" s="308">
        <f t="shared" si="3"/>
        <v>0</v>
      </c>
      <c r="D25" s="308">
        <f t="shared" si="3"/>
        <v>0</v>
      </c>
      <c r="E25" s="307"/>
      <c r="F25" s="307"/>
      <c r="G25" s="307"/>
      <c r="H25" s="307"/>
      <c r="I25" s="307"/>
      <c r="J25" s="307"/>
      <c r="K25" s="307"/>
      <c r="L25" s="308"/>
      <c r="M25" s="170"/>
      <c r="N25" s="167"/>
      <c r="O25" s="127"/>
      <c r="P25" s="127"/>
      <c r="Q25" s="305"/>
      <c r="R25" s="168"/>
      <c r="S25" s="127"/>
    </row>
    <row r="26" spans="1:19" ht="25.5" x14ac:dyDescent="0.25">
      <c r="A26" s="220" t="s">
        <v>96</v>
      </c>
      <c r="B26" s="212" t="s">
        <v>97</v>
      </c>
      <c r="C26" s="308">
        <f t="shared" si="3"/>
        <v>0</v>
      </c>
      <c r="D26" s="308">
        <f t="shared" si="3"/>
        <v>0</v>
      </c>
      <c r="E26" s="307"/>
      <c r="F26" s="307"/>
      <c r="G26" s="307"/>
      <c r="H26" s="307"/>
      <c r="I26" s="307"/>
      <c r="J26" s="307"/>
      <c r="K26" s="307"/>
      <c r="L26" s="308"/>
      <c r="M26" s="159"/>
      <c r="N26" s="167"/>
      <c r="O26" s="127"/>
      <c r="P26" s="127"/>
      <c r="Q26" s="305"/>
      <c r="R26" s="168"/>
      <c r="S26" s="127"/>
    </row>
    <row r="27" spans="1:19" x14ac:dyDescent="0.25">
      <c r="A27" s="220" t="s">
        <v>98</v>
      </c>
      <c r="B27" s="212" t="s">
        <v>99</v>
      </c>
      <c r="C27" s="308"/>
      <c r="D27" s="308"/>
      <c r="E27" s="307"/>
      <c r="F27" s="307"/>
      <c r="G27" s="307"/>
      <c r="H27" s="307"/>
      <c r="I27" s="307"/>
      <c r="J27" s="307"/>
      <c r="K27" s="307"/>
      <c r="L27" s="308"/>
      <c r="M27" s="159"/>
      <c r="N27" s="167"/>
      <c r="O27" s="127"/>
      <c r="P27" s="127"/>
      <c r="Q27" s="305"/>
      <c r="R27" s="168"/>
      <c r="S27" s="127"/>
    </row>
    <row r="28" spans="1:19" x14ac:dyDescent="0.25">
      <c r="A28" s="221" t="s">
        <v>100</v>
      </c>
      <c r="B28" s="210" t="s">
        <v>117</v>
      </c>
      <c r="C28" s="307">
        <f>SUM(C29:C31)</f>
        <v>0.74653067553907204</v>
      </c>
      <c r="D28" s="307">
        <f>SUM(D29:D31)</f>
        <v>0.37326533776953602</v>
      </c>
      <c r="E28" s="307">
        <f t="shared" ref="E28:K28" si="4">SUM(E29:E31)</f>
        <v>0.18663266888476801</v>
      </c>
      <c r="F28" s="307">
        <f>SUM(F29:F31)</f>
        <v>0</v>
      </c>
      <c r="G28" s="307">
        <f t="shared" si="4"/>
        <v>0.18663266888476801</v>
      </c>
      <c r="H28" s="307">
        <f>SUM(H29:H31)</f>
        <v>0.37326533776953602</v>
      </c>
      <c r="I28" s="307">
        <f t="shared" si="4"/>
        <v>0.18663266888476801</v>
      </c>
      <c r="J28" s="307">
        <f>SUM(J29:J31)</f>
        <v>0</v>
      </c>
      <c r="K28" s="307">
        <f t="shared" si="4"/>
        <v>0.18663266888476801</v>
      </c>
      <c r="L28" s="307"/>
      <c r="M28" s="159"/>
      <c r="N28" s="167"/>
      <c r="O28" s="127"/>
      <c r="P28" s="127"/>
      <c r="Q28" s="305"/>
      <c r="R28" s="168"/>
      <c r="S28" s="134"/>
    </row>
    <row r="29" spans="1:19" x14ac:dyDescent="0.25">
      <c r="A29" s="220" t="s">
        <v>101</v>
      </c>
      <c r="B29" s="212" t="s">
        <v>118</v>
      </c>
      <c r="C29" s="308">
        <f>E29+G29+I29+K29</f>
        <v>0.74653067553907204</v>
      </c>
      <c r="D29" s="308">
        <f t="shared" ref="D29:D35" si="5">SUM(F29,H29,J29,L29)</f>
        <v>0.37326533776953602</v>
      </c>
      <c r="E29" s="308">
        <v>0.18663266888476801</v>
      </c>
      <c r="F29" s="308"/>
      <c r="G29" s="308">
        <v>0.18663266888476801</v>
      </c>
      <c r="H29" s="308">
        <f>G29+E29</f>
        <v>0.37326533776953602</v>
      </c>
      <c r="I29" s="308">
        <v>0.18663266888476801</v>
      </c>
      <c r="J29" s="308">
        <v>0</v>
      </c>
      <c r="K29" s="308">
        <v>0.18663266888476801</v>
      </c>
      <c r="L29" s="308"/>
      <c r="M29" s="161"/>
      <c r="N29" s="162"/>
      <c r="O29" s="127"/>
      <c r="P29" s="127"/>
      <c r="Q29" s="305"/>
      <c r="R29" s="168"/>
      <c r="S29" s="127"/>
    </row>
    <row r="30" spans="1:19" x14ac:dyDescent="0.25">
      <c r="A30" s="220" t="s">
        <v>119</v>
      </c>
      <c r="B30" s="212" t="s">
        <v>89</v>
      </c>
      <c r="C30" s="308">
        <f t="shared" ref="C30:C35" si="6">SUM(E30,G30,I30,K30)</f>
        <v>0</v>
      </c>
      <c r="D30" s="308">
        <f t="shared" si="5"/>
        <v>0</v>
      </c>
      <c r="E30" s="307"/>
      <c r="F30" s="307"/>
      <c r="G30" s="307"/>
      <c r="H30" s="307"/>
      <c r="I30" s="307"/>
      <c r="J30" s="307"/>
      <c r="K30" s="307"/>
      <c r="L30" s="308"/>
      <c r="M30" s="171"/>
      <c r="N30" s="167"/>
      <c r="O30" s="127"/>
      <c r="P30" s="127"/>
      <c r="Q30" s="305"/>
      <c r="R30" s="168"/>
      <c r="S30" s="127"/>
    </row>
    <row r="31" spans="1:19" x14ac:dyDescent="0.25">
      <c r="A31" s="220" t="s">
        <v>102</v>
      </c>
      <c r="B31" s="212" t="s">
        <v>120</v>
      </c>
      <c r="C31" s="308">
        <f t="shared" si="6"/>
        <v>0</v>
      </c>
      <c r="D31" s="308">
        <f t="shared" si="5"/>
        <v>0</v>
      </c>
      <c r="E31" s="307"/>
      <c r="F31" s="307"/>
      <c r="G31" s="307"/>
      <c r="H31" s="307"/>
      <c r="I31" s="307"/>
      <c r="J31" s="307"/>
      <c r="K31" s="307"/>
      <c r="L31" s="308"/>
      <c r="M31" s="159"/>
      <c r="N31" s="167"/>
      <c r="O31" s="127"/>
      <c r="P31" s="127"/>
      <c r="Q31" s="305"/>
      <c r="R31" s="168"/>
      <c r="S31" s="127"/>
    </row>
    <row r="32" spans="1:19" ht="29.25" customHeight="1" x14ac:dyDescent="0.25">
      <c r="A32" s="220" t="s">
        <v>121</v>
      </c>
      <c r="B32" s="212" t="s">
        <v>122</v>
      </c>
      <c r="C32" s="308">
        <f>E32+G32+I32+K32</f>
        <v>0</v>
      </c>
      <c r="D32" s="308">
        <f t="shared" si="5"/>
        <v>0</v>
      </c>
      <c r="E32" s="307"/>
      <c r="F32" s="307"/>
      <c r="G32" s="307"/>
      <c r="H32" s="307"/>
      <c r="I32" s="307"/>
      <c r="J32" s="307"/>
      <c r="K32" s="307"/>
      <c r="L32" s="307"/>
      <c r="M32" s="172"/>
      <c r="N32" s="162"/>
      <c r="O32" s="127"/>
      <c r="P32" s="127"/>
      <c r="Q32" s="305"/>
      <c r="R32" s="168"/>
      <c r="S32" s="127"/>
    </row>
    <row r="33" spans="1:19" ht="13.5" customHeight="1" x14ac:dyDescent="0.25">
      <c r="A33" s="220" t="s">
        <v>103</v>
      </c>
      <c r="B33" s="212" t="s">
        <v>123</v>
      </c>
      <c r="C33" s="307">
        <f t="shared" si="6"/>
        <v>4.4283410000000014</v>
      </c>
      <c r="D33" s="307">
        <f t="shared" si="5"/>
        <v>0.40447000000000033</v>
      </c>
      <c r="E33" s="307">
        <v>0.41037004800000004</v>
      </c>
      <c r="F33" s="307"/>
      <c r="G33" s="307">
        <v>0.28239359999999997</v>
      </c>
      <c r="H33" s="307">
        <f>'прил. 7.1'!K17-'[1]стр.3_3_таблица 2'!$D$7</f>
        <v>0.40447000000000033</v>
      </c>
      <c r="I33" s="307">
        <v>1.5680353280000003</v>
      </c>
      <c r="J33" s="307">
        <v>0</v>
      </c>
      <c r="K33" s="307">
        <v>2.1675420240000016</v>
      </c>
      <c r="L33" s="307"/>
      <c r="M33" s="159"/>
      <c r="N33" s="156"/>
      <c r="O33" s="127"/>
      <c r="P33" s="127"/>
      <c r="Q33" s="305"/>
      <c r="R33" s="168"/>
      <c r="S33" s="127"/>
    </row>
    <row r="34" spans="1:19" ht="13.5" customHeight="1" x14ac:dyDescent="0.25">
      <c r="A34" s="220" t="s">
        <v>104</v>
      </c>
      <c r="B34" s="212" t="s">
        <v>124</v>
      </c>
      <c r="C34" s="308">
        <f t="shared" si="6"/>
        <v>0</v>
      </c>
      <c r="D34" s="308">
        <f t="shared" si="5"/>
        <v>0</v>
      </c>
      <c r="E34" s="308"/>
      <c r="F34" s="308"/>
      <c r="G34" s="308"/>
      <c r="H34" s="308"/>
      <c r="I34" s="308"/>
      <c r="J34" s="308"/>
      <c r="K34" s="308"/>
      <c r="L34" s="308"/>
      <c r="M34" s="159"/>
      <c r="N34" s="156"/>
      <c r="O34" s="127"/>
      <c r="P34" s="127"/>
      <c r="Q34" s="169"/>
      <c r="R34" s="168"/>
      <c r="S34" s="127"/>
    </row>
    <row r="35" spans="1:19" ht="16.5" thickBot="1" x14ac:dyDescent="0.3">
      <c r="A35" s="222" t="s">
        <v>125</v>
      </c>
      <c r="B35" s="223" t="s">
        <v>126</v>
      </c>
      <c r="C35" s="309">
        <f t="shared" si="6"/>
        <v>0</v>
      </c>
      <c r="D35" s="309">
        <f t="shared" si="5"/>
        <v>0</v>
      </c>
      <c r="E35" s="310"/>
      <c r="F35" s="310"/>
      <c r="G35" s="310"/>
      <c r="H35" s="310"/>
      <c r="I35" s="310"/>
      <c r="J35" s="310"/>
      <c r="K35" s="310"/>
      <c r="L35" s="310"/>
      <c r="M35" s="174"/>
      <c r="N35" s="156"/>
      <c r="O35" s="134"/>
      <c r="P35" s="127"/>
      <c r="Q35" s="169"/>
      <c r="R35" s="168"/>
      <c r="S35" s="127"/>
    </row>
    <row r="36" spans="1:19" x14ac:dyDescent="0.25">
      <c r="A36" s="216" t="s">
        <v>127</v>
      </c>
      <c r="B36" s="217" t="s">
        <v>128</v>
      </c>
      <c r="C36" s="226">
        <f t="shared" ref="C36:C47" si="7">SUM(E36,G36,I36,K36)</f>
        <v>0</v>
      </c>
      <c r="D36" s="226">
        <f t="shared" ref="D36:D47" si="8">SUM(F36,H36,J36,L36)</f>
        <v>0</v>
      </c>
      <c r="E36" s="224"/>
      <c r="F36" s="224"/>
      <c r="G36" s="224"/>
      <c r="H36" s="224"/>
      <c r="I36" s="224"/>
      <c r="J36" s="224"/>
      <c r="K36" s="224"/>
      <c r="L36" s="224"/>
      <c r="M36" s="227"/>
      <c r="N36" s="156"/>
      <c r="O36" s="134"/>
      <c r="P36" s="127"/>
      <c r="Q36" s="169"/>
      <c r="R36" s="168"/>
      <c r="S36" s="127"/>
    </row>
    <row r="37" spans="1:19" x14ac:dyDescent="0.25">
      <c r="A37" s="220" t="s">
        <v>105</v>
      </c>
      <c r="B37" s="212" t="s">
        <v>106</v>
      </c>
      <c r="C37" s="160">
        <f t="shared" si="7"/>
        <v>0</v>
      </c>
      <c r="D37" s="160">
        <f t="shared" si="8"/>
        <v>0</v>
      </c>
      <c r="E37" s="209"/>
      <c r="F37" s="209"/>
      <c r="G37" s="209"/>
      <c r="H37" s="209"/>
      <c r="I37" s="209"/>
      <c r="J37" s="209"/>
      <c r="K37" s="209"/>
      <c r="L37" s="209"/>
      <c r="M37" s="159"/>
      <c r="N37" s="156"/>
      <c r="O37" s="134"/>
      <c r="P37" s="127"/>
      <c r="Q37" s="169"/>
      <c r="R37" s="168"/>
      <c r="S37" s="127"/>
    </row>
    <row r="38" spans="1:19" x14ac:dyDescent="0.25">
      <c r="A38" s="220" t="s">
        <v>107</v>
      </c>
      <c r="B38" s="212" t="s">
        <v>108</v>
      </c>
      <c r="C38" s="160">
        <f t="shared" si="7"/>
        <v>0</v>
      </c>
      <c r="D38" s="160">
        <f t="shared" si="8"/>
        <v>0</v>
      </c>
      <c r="E38" s="209"/>
      <c r="F38" s="209"/>
      <c r="G38" s="209"/>
      <c r="H38" s="209"/>
      <c r="I38" s="209"/>
      <c r="J38" s="209"/>
      <c r="K38" s="209"/>
      <c r="L38" s="209"/>
      <c r="M38" s="159"/>
      <c r="N38" s="156"/>
      <c r="O38" s="134"/>
      <c r="P38" s="127"/>
      <c r="Q38" s="169"/>
      <c r="R38" s="168"/>
      <c r="S38" s="127"/>
    </row>
    <row r="39" spans="1:19" x14ac:dyDescent="0.25">
      <c r="A39" s="220" t="s">
        <v>109</v>
      </c>
      <c r="B39" s="212" t="s">
        <v>129</v>
      </c>
      <c r="C39" s="160">
        <f t="shared" si="7"/>
        <v>0</v>
      </c>
      <c r="D39" s="160">
        <f t="shared" si="8"/>
        <v>0</v>
      </c>
      <c r="E39" s="209"/>
      <c r="F39" s="209"/>
      <c r="G39" s="209"/>
      <c r="H39" s="209"/>
      <c r="I39" s="209"/>
      <c r="J39" s="209"/>
      <c r="K39" s="209"/>
      <c r="L39" s="209"/>
      <c r="M39" s="159"/>
      <c r="N39" s="156"/>
      <c r="O39" s="134"/>
      <c r="P39" s="127"/>
      <c r="Q39" s="169"/>
      <c r="R39" s="168"/>
      <c r="S39" s="127"/>
    </row>
    <row r="40" spans="1:19" x14ac:dyDescent="0.25">
      <c r="A40" s="220" t="s">
        <v>110</v>
      </c>
      <c r="B40" s="212" t="s">
        <v>130</v>
      </c>
      <c r="C40" s="160">
        <f t="shared" si="7"/>
        <v>0</v>
      </c>
      <c r="D40" s="160">
        <f t="shared" si="8"/>
        <v>0</v>
      </c>
      <c r="E40" s="209"/>
      <c r="F40" s="209"/>
      <c r="G40" s="209"/>
      <c r="H40" s="209"/>
      <c r="I40" s="209"/>
      <c r="J40" s="209"/>
      <c r="K40" s="209"/>
      <c r="L40" s="209"/>
      <c r="M40" s="159"/>
      <c r="N40" s="156"/>
      <c r="O40" s="134"/>
      <c r="P40" s="127"/>
      <c r="Q40" s="169"/>
      <c r="R40" s="168"/>
      <c r="S40" s="127"/>
    </row>
    <row r="41" spans="1:19" x14ac:dyDescent="0.25">
      <c r="A41" s="220" t="s">
        <v>111</v>
      </c>
      <c r="B41" s="212" t="s">
        <v>131</v>
      </c>
      <c r="C41" s="160">
        <f t="shared" si="7"/>
        <v>0</v>
      </c>
      <c r="D41" s="160">
        <f t="shared" si="8"/>
        <v>0</v>
      </c>
      <c r="E41" s="209"/>
      <c r="F41" s="209"/>
      <c r="G41" s="209"/>
      <c r="H41" s="209"/>
      <c r="I41" s="209"/>
      <c r="J41" s="209"/>
      <c r="K41" s="209"/>
      <c r="L41" s="209"/>
      <c r="M41" s="159"/>
      <c r="N41" s="156"/>
      <c r="O41" s="134"/>
      <c r="P41" s="127"/>
      <c r="Q41" s="169"/>
      <c r="R41" s="168"/>
      <c r="S41" s="127"/>
    </row>
    <row r="42" spans="1:19" x14ac:dyDescent="0.25">
      <c r="A42" s="220" t="s">
        <v>132</v>
      </c>
      <c r="B42" s="212" t="s">
        <v>133</v>
      </c>
      <c r="C42" s="160">
        <f t="shared" si="7"/>
        <v>0</v>
      </c>
      <c r="D42" s="160">
        <f t="shared" si="8"/>
        <v>0</v>
      </c>
      <c r="E42" s="209"/>
      <c r="F42" s="209"/>
      <c r="G42" s="209"/>
      <c r="H42" s="209"/>
      <c r="I42" s="209"/>
      <c r="J42" s="209"/>
      <c r="K42" s="209"/>
      <c r="L42" s="209"/>
      <c r="M42" s="159"/>
      <c r="N42" s="156"/>
      <c r="O42" s="134"/>
      <c r="P42" s="127"/>
      <c r="Q42" s="169"/>
      <c r="R42" s="168"/>
      <c r="S42" s="127"/>
    </row>
    <row r="43" spans="1:19" ht="25.5" x14ac:dyDescent="0.25">
      <c r="A43" s="220" t="s">
        <v>134</v>
      </c>
      <c r="B43" s="212" t="s">
        <v>135</v>
      </c>
      <c r="C43" s="160">
        <f t="shared" si="7"/>
        <v>0</v>
      </c>
      <c r="D43" s="160">
        <f t="shared" si="8"/>
        <v>0</v>
      </c>
      <c r="E43" s="209"/>
      <c r="F43" s="209"/>
      <c r="G43" s="209"/>
      <c r="H43" s="209"/>
      <c r="I43" s="209"/>
      <c r="J43" s="209"/>
      <c r="K43" s="209"/>
      <c r="L43" s="209"/>
      <c r="M43" s="159"/>
      <c r="N43" s="156"/>
      <c r="O43" s="134"/>
      <c r="P43" s="127"/>
      <c r="Q43" s="169"/>
      <c r="R43" s="168"/>
      <c r="S43" s="127"/>
    </row>
    <row r="44" spans="1:19" ht="25.5" x14ac:dyDescent="0.25">
      <c r="A44" s="220" t="s">
        <v>136</v>
      </c>
      <c r="B44" s="212" t="s">
        <v>137</v>
      </c>
      <c r="C44" s="160">
        <f t="shared" si="7"/>
        <v>0</v>
      </c>
      <c r="D44" s="160">
        <f t="shared" si="8"/>
        <v>0</v>
      </c>
      <c r="E44" s="209"/>
      <c r="F44" s="209"/>
      <c r="G44" s="209"/>
      <c r="H44" s="209"/>
      <c r="I44" s="209"/>
      <c r="J44" s="209"/>
      <c r="K44" s="209"/>
      <c r="L44" s="209"/>
      <c r="M44" s="159"/>
      <c r="N44" s="156"/>
      <c r="O44" s="134"/>
      <c r="P44" s="127"/>
      <c r="Q44" s="169"/>
      <c r="R44" s="168"/>
      <c r="S44" s="127"/>
    </row>
    <row r="45" spans="1:19" ht="38.25" x14ac:dyDescent="0.25">
      <c r="A45" s="220" t="s">
        <v>138</v>
      </c>
      <c r="B45" s="212" t="s">
        <v>139</v>
      </c>
      <c r="C45" s="160">
        <f t="shared" si="7"/>
        <v>0</v>
      </c>
      <c r="D45" s="160">
        <f t="shared" si="8"/>
        <v>0</v>
      </c>
      <c r="E45" s="209"/>
      <c r="F45" s="209"/>
      <c r="G45" s="209"/>
      <c r="H45" s="209"/>
      <c r="I45" s="209"/>
      <c r="J45" s="209"/>
      <c r="K45" s="209"/>
      <c r="L45" s="209"/>
      <c r="M45" s="159"/>
      <c r="N45" s="156"/>
      <c r="O45" s="134"/>
      <c r="P45" s="127"/>
      <c r="Q45" s="169"/>
      <c r="R45" s="168"/>
      <c r="S45" s="127"/>
    </row>
    <row r="46" spans="1:19" x14ac:dyDescent="0.25">
      <c r="A46" s="220" t="s">
        <v>112</v>
      </c>
      <c r="B46" s="212" t="s">
        <v>113</v>
      </c>
      <c r="C46" s="160">
        <f t="shared" si="7"/>
        <v>0</v>
      </c>
      <c r="D46" s="160">
        <f t="shared" si="8"/>
        <v>0</v>
      </c>
      <c r="E46" s="209"/>
      <c r="F46" s="209"/>
      <c r="G46" s="209"/>
      <c r="H46" s="209"/>
      <c r="I46" s="209"/>
      <c r="J46" s="209"/>
      <c r="K46" s="209"/>
      <c r="L46" s="209"/>
      <c r="M46" s="159"/>
      <c r="N46" s="156"/>
      <c r="O46" s="134"/>
      <c r="P46" s="127"/>
      <c r="Q46" s="169"/>
      <c r="R46" s="168"/>
      <c r="S46" s="127"/>
    </row>
    <row r="47" spans="1:19" ht="26.25" thickBot="1" x14ac:dyDescent="0.3">
      <c r="A47" s="222" t="s">
        <v>114</v>
      </c>
      <c r="B47" s="223" t="s">
        <v>140</v>
      </c>
      <c r="C47" s="173">
        <f t="shared" si="7"/>
        <v>0</v>
      </c>
      <c r="D47" s="225">
        <f t="shared" si="8"/>
        <v>0</v>
      </c>
      <c r="E47" s="173"/>
      <c r="F47" s="173"/>
      <c r="G47" s="173"/>
      <c r="H47" s="173"/>
      <c r="I47" s="173"/>
      <c r="J47" s="173"/>
      <c r="K47" s="173"/>
      <c r="L47" s="173"/>
      <c r="M47" s="174"/>
      <c r="N47" s="156"/>
      <c r="O47" s="134"/>
      <c r="P47" s="127"/>
      <c r="Q47" s="169"/>
      <c r="R47" s="168"/>
      <c r="S47" s="127"/>
    </row>
    <row r="48" spans="1:19" ht="8.25" customHeight="1" x14ac:dyDescent="0.25">
      <c r="A48" s="175"/>
      <c r="B48" s="176"/>
      <c r="C48" s="177"/>
      <c r="D48" s="178"/>
      <c r="E48" s="177"/>
      <c r="F48" s="177"/>
      <c r="G48" s="179"/>
      <c r="H48" s="179"/>
      <c r="I48" s="179"/>
      <c r="J48" s="179"/>
      <c r="K48" s="179"/>
      <c r="L48" s="179"/>
      <c r="M48" s="179"/>
      <c r="N48" s="127"/>
      <c r="O48" s="127"/>
      <c r="P48" s="127"/>
      <c r="Q48" s="127"/>
      <c r="R48" s="127"/>
      <c r="S48" s="127"/>
    </row>
    <row r="49" spans="1:19" x14ac:dyDescent="0.25">
      <c r="A49" s="175" t="s">
        <v>115</v>
      </c>
      <c r="B49" s="127"/>
      <c r="C49" s="180"/>
      <c r="D49" s="181"/>
      <c r="E49" s="182"/>
      <c r="F49" s="183"/>
      <c r="G49" s="182"/>
      <c r="H49" s="183"/>
      <c r="I49" s="182"/>
      <c r="J49" s="183"/>
      <c r="K49" s="182"/>
      <c r="L49" s="183"/>
      <c r="M49" s="134"/>
      <c r="N49" s="127"/>
      <c r="O49" s="184"/>
      <c r="P49" s="127"/>
      <c r="Q49" s="127"/>
      <c r="R49" s="127"/>
      <c r="S49" s="127"/>
    </row>
    <row r="50" spans="1:19" x14ac:dyDescent="0.25">
      <c r="A50" s="175" t="s">
        <v>116</v>
      </c>
      <c r="B50" s="127"/>
      <c r="C50" s="180"/>
      <c r="D50" s="185"/>
      <c r="E50" s="182"/>
      <c r="F50" s="186"/>
      <c r="G50" s="182"/>
      <c r="H50" s="186"/>
      <c r="I50" s="182"/>
      <c r="J50" s="186"/>
      <c r="K50" s="182"/>
      <c r="L50" s="187"/>
      <c r="M50" s="127"/>
      <c r="N50" s="127"/>
      <c r="O50" s="127"/>
      <c r="P50" s="127"/>
      <c r="Q50" s="127"/>
      <c r="R50" s="127"/>
      <c r="S50" s="127"/>
    </row>
    <row r="51" spans="1:19" x14ac:dyDescent="0.25">
      <c r="A51" s="175"/>
      <c r="B51" s="127"/>
      <c r="C51" s="188"/>
      <c r="D51" s="182"/>
      <c r="E51" s="182"/>
      <c r="F51" s="186"/>
      <c r="G51" s="182"/>
      <c r="H51" s="186"/>
      <c r="I51" s="182"/>
      <c r="J51" s="186"/>
      <c r="K51" s="182"/>
      <c r="L51" s="182"/>
      <c r="M51" s="127"/>
      <c r="N51" s="127"/>
      <c r="O51" s="127"/>
      <c r="P51" s="127"/>
      <c r="Q51" s="127"/>
      <c r="R51" s="127"/>
      <c r="S51" s="127"/>
    </row>
    <row r="52" spans="1:19" x14ac:dyDescent="0.25">
      <c r="C52" s="189"/>
      <c r="D52" s="189"/>
      <c r="E52" s="189"/>
      <c r="F52" s="186"/>
      <c r="G52" s="189"/>
      <c r="H52" s="186"/>
      <c r="I52" s="189"/>
      <c r="J52" s="186"/>
      <c r="K52" s="189"/>
      <c r="L52" s="189"/>
      <c r="M52" s="134"/>
    </row>
    <row r="53" spans="1:19" x14ac:dyDescent="0.25">
      <c r="C53" s="189"/>
      <c r="D53" s="190"/>
      <c r="E53" s="191"/>
      <c r="F53" s="192"/>
      <c r="G53" s="191"/>
      <c r="H53" s="192"/>
      <c r="I53" s="180"/>
      <c r="J53" s="192"/>
      <c r="K53" s="180"/>
      <c r="L53" s="180"/>
      <c r="M53" s="134"/>
    </row>
    <row r="54" spans="1:19" x14ac:dyDescent="0.25">
      <c r="C54" s="180"/>
      <c r="D54" s="193"/>
      <c r="E54" s="182"/>
      <c r="F54" s="194"/>
      <c r="G54" s="180"/>
      <c r="H54" s="195"/>
      <c r="I54" s="180"/>
      <c r="J54" s="180"/>
      <c r="K54" s="182"/>
      <c r="L54" s="180"/>
    </row>
    <row r="55" spans="1:19" x14ac:dyDescent="0.25">
      <c r="C55" s="191"/>
      <c r="D55" s="193"/>
      <c r="E55" s="180"/>
      <c r="F55" s="194"/>
      <c r="G55" s="191"/>
      <c r="H55" s="180"/>
      <c r="I55" s="180"/>
      <c r="J55" s="180"/>
      <c r="K55" s="180"/>
      <c r="L55" s="180"/>
    </row>
    <row r="56" spans="1:19" x14ac:dyDescent="0.25">
      <c r="C56" s="196"/>
      <c r="D56" s="197"/>
      <c r="E56" s="198"/>
      <c r="F56" s="199"/>
      <c r="G56" s="191"/>
      <c r="H56" s="180"/>
      <c r="I56" s="191"/>
      <c r="J56" s="180"/>
      <c r="K56" s="191"/>
      <c r="L56" s="180"/>
    </row>
    <row r="57" spans="1:19" x14ac:dyDescent="0.25">
      <c r="C57" s="180"/>
      <c r="D57" s="197"/>
      <c r="E57" s="180"/>
      <c r="F57" s="200"/>
      <c r="G57" s="195"/>
      <c r="H57" s="180"/>
      <c r="I57" s="195"/>
      <c r="J57" s="180"/>
      <c r="K57" s="180"/>
      <c r="L57" s="180"/>
    </row>
    <row r="58" spans="1:19" x14ac:dyDescent="0.25">
      <c r="C58" s="180"/>
      <c r="D58" s="197"/>
      <c r="E58" s="180"/>
      <c r="F58" s="194"/>
      <c r="G58" s="180"/>
      <c r="H58" s="180"/>
      <c r="I58" s="180"/>
      <c r="J58" s="180"/>
      <c r="K58" s="180"/>
      <c r="L58" s="180"/>
    </row>
    <row r="59" spans="1:19" x14ac:dyDescent="0.25">
      <c r="C59" s="180"/>
      <c r="D59" s="190"/>
      <c r="E59" s="180"/>
      <c r="F59" s="199"/>
      <c r="G59" s="180"/>
      <c r="H59" s="201"/>
      <c r="I59" s="180"/>
      <c r="J59" s="180"/>
      <c r="K59" s="180"/>
      <c r="L59" s="180"/>
    </row>
    <row r="60" spans="1:19" x14ac:dyDescent="0.25">
      <c r="C60" s="180"/>
      <c r="D60" s="190"/>
      <c r="E60" s="180"/>
      <c r="F60" s="199"/>
      <c r="G60" s="180"/>
      <c r="H60" s="180"/>
      <c r="I60" s="180"/>
      <c r="J60" s="180"/>
      <c r="K60" s="180"/>
      <c r="L60" s="180"/>
    </row>
    <row r="61" spans="1:19" x14ac:dyDescent="0.25">
      <c r="C61" s="180"/>
      <c r="D61" s="190"/>
      <c r="E61" s="180"/>
      <c r="F61" s="199"/>
      <c r="G61" s="180"/>
      <c r="H61" s="180"/>
      <c r="I61" s="180"/>
      <c r="J61" s="180"/>
      <c r="K61" s="180"/>
      <c r="L61" s="180"/>
    </row>
    <row r="62" spans="1:19" x14ac:dyDescent="0.25">
      <c r="C62" s="180"/>
      <c r="D62" s="190"/>
      <c r="E62" s="180"/>
      <c r="F62" s="199"/>
      <c r="G62" s="180"/>
      <c r="H62" s="180"/>
      <c r="I62" s="180"/>
      <c r="J62" s="180"/>
      <c r="K62" s="180"/>
      <c r="L62" s="180"/>
    </row>
    <row r="63" spans="1:19" x14ac:dyDescent="0.25">
      <c r="C63" s="180"/>
      <c r="D63" s="190"/>
      <c r="E63" s="180"/>
      <c r="F63" s="199"/>
      <c r="G63" s="180"/>
      <c r="H63" s="180"/>
      <c r="I63" s="180"/>
      <c r="J63" s="180"/>
      <c r="K63" s="180"/>
      <c r="L63" s="180"/>
    </row>
    <row r="64" spans="1:19" x14ac:dyDescent="0.25">
      <c r="C64" s="180"/>
      <c r="D64" s="190"/>
      <c r="E64" s="180"/>
      <c r="F64" s="199"/>
      <c r="G64" s="180"/>
      <c r="H64" s="180"/>
      <c r="I64" s="180"/>
      <c r="J64" s="180"/>
      <c r="K64" s="180"/>
      <c r="L64" s="180"/>
    </row>
    <row r="65" spans="3:12" x14ac:dyDescent="0.25">
      <c r="C65" s="202"/>
      <c r="D65" s="176"/>
      <c r="E65" s="202"/>
      <c r="F65" s="202"/>
      <c r="G65" s="202"/>
      <c r="H65" s="202"/>
      <c r="I65" s="202"/>
      <c r="J65" s="202"/>
      <c r="K65" s="202"/>
      <c r="L65" s="202"/>
    </row>
    <row r="67" spans="3:12" x14ac:dyDescent="0.25">
      <c r="C67" s="127"/>
      <c r="D67" s="127"/>
      <c r="E67" s="127"/>
      <c r="F67" s="202"/>
      <c r="G67" s="202"/>
      <c r="H67" s="202"/>
      <c r="I67" s="202"/>
      <c r="J67" s="202"/>
      <c r="K67" s="202"/>
      <c r="L67" s="202"/>
    </row>
    <row r="68" spans="3:12" x14ac:dyDescent="0.25">
      <c r="C68" s="127"/>
      <c r="D68" s="127"/>
      <c r="E68" s="127"/>
      <c r="F68" s="128"/>
      <c r="G68" s="127"/>
      <c r="H68" s="180"/>
      <c r="I68" s="180"/>
      <c r="J68" s="180"/>
      <c r="K68" s="180"/>
      <c r="L68" s="180"/>
    </row>
    <row r="69" spans="3:12" x14ac:dyDescent="0.25">
      <c r="C69" s="180"/>
      <c r="D69" s="190"/>
      <c r="E69" s="180"/>
      <c r="F69" s="199"/>
      <c r="G69" s="180"/>
      <c r="H69" s="180"/>
      <c r="I69" s="180"/>
      <c r="J69" s="180"/>
      <c r="K69" s="180"/>
      <c r="L69" s="180"/>
    </row>
    <row r="70" spans="3:12" x14ac:dyDescent="0.25">
      <c r="C70" s="180"/>
      <c r="D70" s="190"/>
      <c r="E70" s="180"/>
      <c r="F70" s="199"/>
      <c r="G70" s="180"/>
      <c r="H70" s="180"/>
      <c r="I70" s="180"/>
      <c r="J70" s="180"/>
      <c r="K70" s="180"/>
      <c r="L70" s="180"/>
    </row>
    <row r="72" spans="3:12" x14ac:dyDescent="0.25">
      <c r="C72" s="127"/>
      <c r="D72" s="127"/>
      <c r="E72" s="127"/>
      <c r="F72" s="203"/>
      <c r="G72" s="204"/>
      <c r="H72" s="204"/>
      <c r="I72" s="127"/>
      <c r="J72" s="127"/>
      <c r="K72" s="127"/>
      <c r="L72" s="127"/>
    </row>
    <row r="73" spans="3:12" x14ac:dyDescent="0.25">
      <c r="C73" s="205"/>
      <c r="D73" s="127"/>
      <c r="E73" s="127"/>
      <c r="F73" s="206"/>
      <c r="G73" s="127"/>
      <c r="H73" s="207"/>
      <c r="I73" s="207"/>
      <c r="J73" s="207"/>
      <c r="K73" s="127"/>
      <c r="L73" s="208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37" zoomScale="55" zoomScaleNormal="55" workbookViewId="0">
      <selection activeCell="M88" sqref="M88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145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4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146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8.75" customHeight="1" x14ac:dyDescent="0.2">
      <c r="C12" s="240" t="s">
        <v>147</v>
      </c>
    </row>
    <row r="13" spans="1:10" s="239" customFormat="1" ht="19.5" customHeight="1" x14ac:dyDescent="0.2">
      <c r="C13" s="240" t="s">
        <v>148</v>
      </c>
    </row>
    <row r="15" spans="1:10" s="239" customFormat="1" x14ac:dyDescent="0.25">
      <c r="A15" s="241" t="s">
        <v>149</v>
      </c>
    </row>
    <row r="16" spans="1:10" s="239" customFormat="1" ht="75.75" customHeight="1" x14ac:dyDescent="0.2">
      <c r="A16" s="294" t="s">
        <v>36</v>
      </c>
      <c r="B16" s="393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93"/>
      <c r="D16" s="393"/>
      <c r="E16" s="393"/>
      <c r="F16" s="393"/>
      <c r="G16" s="393"/>
      <c r="H16" s="393"/>
      <c r="I16" s="393"/>
      <c r="J16" s="393"/>
    </row>
    <row r="17" spans="1:10" s="239" customFormat="1" x14ac:dyDescent="0.25">
      <c r="A17" s="241" t="s">
        <v>150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151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152</v>
      </c>
      <c r="B19" s="243" t="s">
        <v>243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153</v>
      </c>
      <c r="B20" s="243" t="s">
        <v>244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154</v>
      </c>
      <c r="B22" s="247" t="s">
        <v>155</v>
      </c>
      <c r="C22" s="247" t="s">
        <v>156</v>
      </c>
      <c r="D22" s="247" t="s">
        <v>156</v>
      </c>
      <c r="E22" s="247" t="s">
        <v>156</v>
      </c>
      <c r="F22" s="247" t="s">
        <v>156</v>
      </c>
      <c r="G22" s="247" t="s">
        <v>157</v>
      </c>
      <c r="H22" s="247" t="s">
        <v>158</v>
      </c>
      <c r="I22" s="247" t="s">
        <v>159</v>
      </c>
      <c r="J22" s="247" t="s">
        <v>160</v>
      </c>
    </row>
    <row r="23" spans="1:10" s="248" customFormat="1" x14ac:dyDescent="0.2">
      <c r="A23" s="247"/>
      <c r="B23" s="247"/>
      <c r="C23" s="247" t="s">
        <v>161</v>
      </c>
      <c r="D23" s="247" t="s">
        <v>161</v>
      </c>
      <c r="E23" s="247" t="s">
        <v>162</v>
      </c>
      <c r="F23" s="247" t="s">
        <v>162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163</v>
      </c>
      <c r="D24" s="249" t="s">
        <v>164</v>
      </c>
      <c r="E24" s="249" t="s">
        <v>165</v>
      </c>
      <c r="F24" s="249" t="s">
        <v>164</v>
      </c>
      <c r="G24" s="247"/>
      <c r="H24" s="247"/>
      <c r="I24" s="247"/>
      <c r="J24" s="247"/>
    </row>
    <row r="25" spans="1:10" s="239" customFormat="1" ht="14.25" x14ac:dyDescent="0.2">
      <c r="A25" s="250" t="s">
        <v>36</v>
      </c>
      <c r="B25" s="251" t="s">
        <v>39</v>
      </c>
      <c r="C25" s="250" t="s">
        <v>41</v>
      </c>
      <c r="D25" s="250" t="s">
        <v>44</v>
      </c>
      <c r="E25" s="250" t="s">
        <v>166</v>
      </c>
      <c r="F25" s="250" t="s">
        <v>167</v>
      </c>
      <c r="G25" s="250" t="s">
        <v>168</v>
      </c>
      <c r="H25" s="250" t="s">
        <v>169</v>
      </c>
      <c r="I25" s="250" t="s">
        <v>170</v>
      </c>
      <c r="J25" s="250" t="s">
        <v>171</v>
      </c>
    </row>
    <row r="26" spans="1:10" s="239" customFormat="1" x14ac:dyDescent="0.2">
      <c r="A26" s="252">
        <v>1</v>
      </c>
      <c r="B26" s="253" t="s">
        <v>172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85</v>
      </c>
      <c r="B27" s="259" t="s">
        <v>173</v>
      </c>
      <c r="C27" s="260" t="s">
        <v>174</v>
      </c>
      <c r="D27" s="260" t="s">
        <v>174</v>
      </c>
      <c r="E27" s="261" t="s">
        <v>175</v>
      </c>
      <c r="F27" s="261" t="s">
        <v>175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100</v>
      </c>
      <c r="B28" s="259" t="s">
        <v>176</v>
      </c>
      <c r="C28" s="260" t="s">
        <v>174</v>
      </c>
      <c r="D28" s="260" t="s">
        <v>174</v>
      </c>
      <c r="E28" s="261" t="s">
        <v>175</v>
      </c>
      <c r="F28" s="260" t="s">
        <v>174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103</v>
      </c>
      <c r="B29" s="259" t="s">
        <v>177</v>
      </c>
      <c r="C29" s="260" t="s">
        <v>174</v>
      </c>
      <c r="D29" s="260" t="s">
        <v>174</v>
      </c>
      <c r="E29" s="261" t="s">
        <v>175</v>
      </c>
      <c r="F29" s="260" t="s">
        <v>174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178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105</v>
      </c>
      <c r="B31" s="259" t="s">
        <v>179</v>
      </c>
      <c r="C31" s="261" t="s">
        <v>180</v>
      </c>
      <c r="D31" s="261" t="s">
        <v>180</v>
      </c>
      <c r="E31" s="261" t="s">
        <v>180</v>
      </c>
      <c r="F31" s="261" t="s">
        <v>180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181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182</v>
      </c>
      <c r="B33" s="259" t="s">
        <v>183</v>
      </c>
      <c r="C33" s="261" t="s">
        <v>180</v>
      </c>
      <c r="D33" s="261" t="s">
        <v>180</v>
      </c>
      <c r="E33" s="261" t="s">
        <v>180</v>
      </c>
      <c r="F33" s="261" t="s">
        <v>231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184</v>
      </c>
      <c r="B34" s="259" t="s">
        <v>185</v>
      </c>
      <c r="C34" s="261" t="s">
        <v>180</v>
      </c>
      <c r="D34" s="261" t="s">
        <v>180</v>
      </c>
      <c r="E34" s="261" t="s">
        <v>180</v>
      </c>
      <c r="F34" s="261" t="s">
        <v>231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186</v>
      </c>
      <c r="B35" s="259" t="s">
        <v>187</v>
      </c>
      <c r="C35" s="261" t="s">
        <v>180</v>
      </c>
      <c r="D35" s="261" t="s">
        <v>188</v>
      </c>
      <c r="E35" s="261" t="s">
        <v>180</v>
      </c>
      <c r="F35" s="261" t="s">
        <v>231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189</v>
      </c>
      <c r="B36" s="259" t="s">
        <v>190</v>
      </c>
      <c r="C36" s="261" t="s">
        <v>188</v>
      </c>
      <c r="D36" s="261" t="s">
        <v>188</v>
      </c>
      <c r="E36" s="261" t="s">
        <v>231</v>
      </c>
      <c r="F36" s="261" t="s">
        <v>231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191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192</v>
      </c>
      <c r="B38" s="259" t="s">
        <v>193</v>
      </c>
      <c r="C38" s="261" t="s">
        <v>188</v>
      </c>
      <c r="D38" s="261" t="s">
        <v>194</v>
      </c>
      <c r="E38" s="261" t="s">
        <v>180</v>
      </c>
      <c r="F38" s="261" t="s">
        <v>231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195</v>
      </c>
      <c r="B39" s="259" t="s">
        <v>196</v>
      </c>
      <c r="C39" s="261" t="s">
        <v>194</v>
      </c>
      <c r="D39" s="261" t="s">
        <v>194</v>
      </c>
      <c r="E39" s="261" t="s">
        <v>231</v>
      </c>
      <c r="F39" s="261" t="s">
        <v>231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197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146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147</v>
      </c>
    </row>
    <row r="52" spans="1:10" s="239" customFormat="1" x14ac:dyDescent="0.2">
      <c r="C52" s="240" t="s">
        <v>148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149</v>
      </c>
    </row>
    <row r="56" spans="1:10" s="239" customFormat="1" ht="92.25" customHeight="1" x14ac:dyDescent="0.2">
      <c r="A56" s="294" t="s">
        <v>39</v>
      </c>
      <c r="B56" s="394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94"/>
      <c r="D56" s="394"/>
      <c r="E56" s="394"/>
      <c r="F56" s="394"/>
      <c r="G56" s="394"/>
      <c r="H56" s="394"/>
      <c r="I56" s="394"/>
      <c r="J56" s="394"/>
    </row>
    <row r="57" spans="1:10" s="239" customFormat="1" x14ac:dyDescent="0.25">
      <c r="A57" s="241" t="s">
        <v>150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198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152</v>
      </c>
      <c r="B59" s="243" t="s">
        <v>243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153</v>
      </c>
      <c r="B60" s="243" t="s">
        <v>244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154</v>
      </c>
      <c r="B62" s="247" t="s">
        <v>155</v>
      </c>
      <c r="C62" s="247" t="s">
        <v>156</v>
      </c>
      <c r="D62" s="247" t="s">
        <v>156</v>
      </c>
      <c r="E62" s="247" t="s">
        <v>156</v>
      </c>
      <c r="F62" s="247" t="s">
        <v>156</v>
      </c>
      <c r="G62" s="247" t="s">
        <v>157</v>
      </c>
      <c r="H62" s="247" t="s">
        <v>158</v>
      </c>
      <c r="I62" s="247" t="s">
        <v>159</v>
      </c>
      <c r="J62" s="247" t="s">
        <v>160</v>
      </c>
    </row>
    <row r="63" spans="1:10" s="248" customFormat="1" x14ac:dyDescent="0.2">
      <c r="A63" s="247"/>
      <c r="B63" s="247"/>
      <c r="C63" s="247" t="s">
        <v>161</v>
      </c>
      <c r="D63" s="247" t="s">
        <v>161</v>
      </c>
      <c r="E63" s="247" t="s">
        <v>162</v>
      </c>
      <c r="F63" s="247" t="s">
        <v>162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163</v>
      </c>
      <c r="D64" s="249" t="s">
        <v>164</v>
      </c>
      <c r="E64" s="249" t="s">
        <v>165</v>
      </c>
      <c r="F64" s="249" t="s">
        <v>164</v>
      </c>
      <c r="G64" s="247"/>
      <c r="H64" s="247"/>
      <c r="I64" s="247"/>
      <c r="J64" s="247"/>
    </row>
    <row r="65" spans="1:10" s="239" customFormat="1" ht="14.25" x14ac:dyDescent="0.2">
      <c r="A65" s="250" t="s">
        <v>36</v>
      </c>
      <c r="B65" s="251" t="s">
        <v>39</v>
      </c>
      <c r="C65" s="250" t="s">
        <v>41</v>
      </c>
      <c r="D65" s="250" t="s">
        <v>44</v>
      </c>
      <c r="E65" s="250" t="s">
        <v>166</v>
      </c>
      <c r="F65" s="250" t="s">
        <v>167</v>
      </c>
      <c r="G65" s="250" t="s">
        <v>168</v>
      </c>
      <c r="H65" s="250" t="s">
        <v>169</v>
      </c>
      <c r="I65" s="250" t="s">
        <v>170</v>
      </c>
      <c r="J65" s="250" t="s">
        <v>171</v>
      </c>
    </row>
    <row r="66" spans="1:10" s="239" customFormat="1" x14ac:dyDescent="0.2">
      <c r="A66" s="252">
        <v>1</v>
      </c>
      <c r="B66" s="253" t="s">
        <v>172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85</v>
      </c>
      <c r="B67" s="259" t="s">
        <v>173</v>
      </c>
      <c r="C67" s="261" t="s">
        <v>180</v>
      </c>
      <c r="D67" s="261" t="s">
        <v>180</v>
      </c>
      <c r="E67" s="261" t="s">
        <v>232</v>
      </c>
      <c r="F67" s="261" t="s">
        <v>232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100</v>
      </c>
      <c r="B68" s="259" t="s">
        <v>176</v>
      </c>
      <c r="C68" s="261" t="s">
        <v>180</v>
      </c>
      <c r="D68" s="261" t="s">
        <v>180</v>
      </c>
      <c r="E68" s="261" t="s">
        <v>232</v>
      </c>
      <c r="F68" s="261" t="s">
        <v>232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103</v>
      </c>
      <c r="B69" s="259" t="s">
        <v>177</v>
      </c>
      <c r="C69" s="261" t="s">
        <v>180</v>
      </c>
      <c r="D69" s="261" t="s">
        <v>180</v>
      </c>
      <c r="E69" s="261" t="s">
        <v>232</v>
      </c>
      <c r="F69" s="261" t="s">
        <v>232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178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105</v>
      </c>
      <c r="B71" s="259" t="s">
        <v>199</v>
      </c>
      <c r="C71" s="261" t="s">
        <v>188</v>
      </c>
      <c r="D71" s="261" t="s">
        <v>236</v>
      </c>
      <c r="E71" s="261" t="s">
        <v>233</v>
      </c>
      <c r="F71" s="261"/>
      <c r="G71" s="262">
        <v>0.18</v>
      </c>
      <c r="H71" s="262">
        <v>0.17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181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182</v>
      </c>
      <c r="B73" s="259" t="s">
        <v>234</v>
      </c>
      <c r="C73" s="261" t="s">
        <v>188</v>
      </c>
      <c r="D73" s="261" t="s">
        <v>236</v>
      </c>
      <c r="E73" s="261" t="s">
        <v>233</v>
      </c>
      <c r="F73" s="266"/>
      <c r="G73" s="262">
        <v>0.18</v>
      </c>
      <c r="H73" s="262">
        <v>0.17</v>
      </c>
      <c r="I73" s="263"/>
      <c r="J73" s="263"/>
    </row>
    <row r="74" spans="1:10" s="239" customFormat="1" x14ac:dyDescent="0.2">
      <c r="A74" s="267" t="s">
        <v>184</v>
      </c>
      <c r="B74" s="259" t="s">
        <v>201</v>
      </c>
      <c r="C74" s="261" t="s">
        <v>188</v>
      </c>
      <c r="D74" s="261" t="s">
        <v>236</v>
      </c>
      <c r="E74" s="261" t="s">
        <v>233</v>
      </c>
      <c r="F74" s="266"/>
      <c r="G74" s="262">
        <f>G71</f>
        <v>0.18</v>
      </c>
      <c r="H74" s="262">
        <v>0.17</v>
      </c>
      <c r="I74" s="263"/>
      <c r="J74" s="263"/>
    </row>
    <row r="75" spans="1:10" s="239" customFormat="1" x14ac:dyDescent="0.2">
      <c r="A75" s="258" t="s">
        <v>186</v>
      </c>
      <c r="B75" s="259" t="s">
        <v>202</v>
      </c>
      <c r="C75" s="261" t="s">
        <v>188</v>
      </c>
      <c r="D75" s="261" t="s">
        <v>236</v>
      </c>
      <c r="E75" s="261" t="s">
        <v>233</v>
      </c>
      <c r="F75" s="266"/>
      <c r="G75" s="262">
        <f>G73</f>
        <v>0.18</v>
      </c>
      <c r="H75" s="262">
        <v>0.17</v>
      </c>
      <c r="I75" s="263"/>
      <c r="J75" s="263"/>
    </row>
    <row r="76" spans="1:10" s="239" customFormat="1" x14ac:dyDescent="0.2">
      <c r="A76" s="258" t="s">
        <v>189</v>
      </c>
      <c r="B76" s="259" t="s">
        <v>203</v>
      </c>
      <c r="C76" s="261" t="s">
        <v>194</v>
      </c>
      <c r="D76" s="261" t="s">
        <v>236</v>
      </c>
      <c r="E76" s="261" t="s">
        <v>233</v>
      </c>
      <c r="F76" s="266"/>
      <c r="G76" s="262">
        <f>G73</f>
        <v>0.18</v>
      </c>
      <c r="H76" s="262">
        <v>0.17</v>
      </c>
      <c r="I76" s="263"/>
      <c r="J76" s="263"/>
    </row>
    <row r="77" spans="1:10" s="239" customFormat="1" x14ac:dyDescent="0.2">
      <c r="A77" s="252">
        <v>4</v>
      </c>
      <c r="B77" s="253" t="s">
        <v>191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192</v>
      </c>
      <c r="B78" s="259" t="s">
        <v>204</v>
      </c>
      <c r="C78" s="261" t="s">
        <v>194</v>
      </c>
      <c r="D78" s="261" t="s">
        <v>236</v>
      </c>
      <c r="E78" s="261" t="s">
        <v>233</v>
      </c>
      <c r="F78" s="266"/>
      <c r="G78" s="262">
        <v>0.14000000000000001</v>
      </c>
      <c r="H78" s="262"/>
      <c r="I78" s="263"/>
      <c r="J78" s="263"/>
    </row>
    <row r="79" spans="1:10" s="239" customFormat="1" x14ac:dyDescent="0.2">
      <c r="A79" s="228" t="s">
        <v>197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146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147</v>
      </c>
    </row>
    <row r="91" spans="1:10" s="239" customFormat="1" x14ac:dyDescent="0.2">
      <c r="C91" s="240" t="s">
        <v>148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149</v>
      </c>
    </row>
    <row r="95" spans="1:10" s="239" customFormat="1" x14ac:dyDescent="0.25">
      <c r="A95" s="242" t="s">
        <v>41</v>
      </c>
      <c r="B95" s="395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95"/>
      <c r="D95" s="395"/>
      <c r="E95" s="395"/>
      <c r="F95" s="395"/>
      <c r="G95" s="395"/>
      <c r="H95" s="395"/>
      <c r="I95" s="395"/>
      <c r="J95" s="395"/>
    </row>
    <row r="96" spans="1:10" s="239" customFormat="1" x14ac:dyDescent="0.25">
      <c r="A96" s="241" t="s">
        <v>150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205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152</v>
      </c>
      <c r="B98" s="243" t="s">
        <v>243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153</v>
      </c>
      <c r="B99" s="243" t="s">
        <v>244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154</v>
      </c>
      <c r="B101" s="247" t="s">
        <v>155</v>
      </c>
      <c r="C101" s="247" t="s">
        <v>156</v>
      </c>
      <c r="D101" s="247" t="s">
        <v>156</v>
      </c>
      <c r="E101" s="247" t="s">
        <v>156</v>
      </c>
      <c r="F101" s="247" t="s">
        <v>156</v>
      </c>
      <c r="G101" s="247" t="s">
        <v>157</v>
      </c>
      <c r="H101" s="247" t="s">
        <v>158</v>
      </c>
      <c r="I101" s="247" t="s">
        <v>159</v>
      </c>
      <c r="J101" s="247" t="s">
        <v>160</v>
      </c>
    </row>
    <row r="102" spans="1:10" s="248" customFormat="1" x14ac:dyDescent="0.2">
      <c r="A102" s="247"/>
      <c r="B102" s="247"/>
      <c r="C102" s="247" t="s">
        <v>161</v>
      </c>
      <c r="D102" s="247" t="s">
        <v>161</v>
      </c>
      <c r="E102" s="247" t="s">
        <v>162</v>
      </c>
      <c r="F102" s="247" t="s">
        <v>162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163</v>
      </c>
      <c r="D103" s="249" t="s">
        <v>164</v>
      </c>
      <c r="E103" s="249" t="s">
        <v>165</v>
      </c>
      <c r="F103" s="249" t="s">
        <v>164</v>
      </c>
      <c r="G103" s="247"/>
      <c r="H103" s="247"/>
      <c r="I103" s="247"/>
      <c r="J103" s="247"/>
    </row>
    <row r="104" spans="1:10" s="239" customFormat="1" ht="14.25" x14ac:dyDescent="0.2">
      <c r="A104" s="250" t="s">
        <v>36</v>
      </c>
      <c r="B104" s="251" t="s">
        <v>39</v>
      </c>
      <c r="C104" s="250" t="s">
        <v>41</v>
      </c>
      <c r="D104" s="250" t="s">
        <v>44</v>
      </c>
      <c r="E104" s="250" t="s">
        <v>166</v>
      </c>
      <c r="F104" s="250" t="s">
        <v>167</v>
      </c>
      <c r="G104" s="250" t="s">
        <v>168</v>
      </c>
      <c r="H104" s="250" t="s">
        <v>169</v>
      </c>
      <c r="I104" s="250" t="s">
        <v>170</v>
      </c>
      <c r="J104" s="250" t="s">
        <v>171</v>
      </c>
    </row>
    <row r="105" spans="1:10" s="239" customFormat="1" x14ac:dyDescent="0.2">
      <c r="A105" s="252">
        <v>1</v>
      </c>
      <c r="B105" s="253" t="s">
        <v>172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85</v>
      </c>
      <c r="B106" s="259" t="s">
        <v>173</v>
      </c>
      <c r="C106" s="261" t="s">
        <v>188</v>
      </c>
      <c r="D106" s="261" t="s">
        <v>188</v>
      </c>
      <c r="E106" s="261" t="s">
        <v>175</v>
      </c>
      <c r="F106" s="261" t="s">
        <v>175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100</v>
      </c>
      <c r="B107" s="259" t="s">
        <v>206</v>
      </c>
      <c r="C107" s="261" t="s">
        <v>188</v>
      </c>
      <c r="D107" s="261" t="s">
        <v>188</v>
      </c>
      <c r="E107" s="261" t="s">
        <v>175</v>
      </c>
      <c r="F107" s="261" t="s">
        <v>175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103</v>
      </c>
      <c r="B108" s="259" t="s">
        <v>207</v>
      </c>
      <c r="C108" s="261" t="s">
        <v>188</v>
      </c>
      <c r="D108" s="261" t="s">
        <v>188</v>
      </c>
      <c r="E108" s="261" t="s">
        <v>175</v>
      </c>
      <c r="F108" s="261" t="s">
        <v>175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178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105</v>
      </c>
      <c r="B110" s="259" t="s">
        <v>208</v>
      </c>
      <c r="C110" s="261" t="s">
        <v>188</v>
      </c>
      <c r="D110" s="261" t="s">
        <v>188</v>
      </c>
      <c r="E110" s="261" t="s">
        <v>194</v>
      </c>
      <c r="F110" s="261" t="s">
        <v>194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209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182</v>
      </c>
      <c r="B112" s="259" t="s">
        <v>210</v>
      </c>
      <c r="C112" s="261" t="s">
        <v>194</v>
      </c>
      <c r="D112" s="261" t="s">
        <v>194</v>
      </c>
      <c r="E112" s="261" t="s">
        <v>194</v>
      </c>
      <c r="F112" s="261" t="s">
        <v>194</v>
      </c>
      <c r="G112" s="293">
        <v>1</v>
      </c>
      <c r="H112" s="293"/>
      <c r="I112" s="263"/>
      <c r="J112" s="263"/>
    </row>
    <row r="113" spans="1:10" s="239" customFormat="1" x14ac:dyDescent="0.2">
      <c r="A113" s="228" t="s">
        <v>197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30"/>
      <c r="H115" s="23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146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147</v>
      </c>
    </row>
    <row r="125" spans="1:10" s="239" customFormat="1" x14ac:dyDescent="0.2">
      <c r="C125" s="240" t="s">
        <v>148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149</v>
      </c>
    </row>
    <row r="129" spans="1:10" s="239" customFormat="1" x14ac:dyDescent="0.25">
      <c r="A129" s="242" t="s">
        <v>44</v>
      </c>
      <c r="B129" s="395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95"/>
      <c r="D129" s="395"/>
      <c r="E129" s="395"/>
      <c r="F129" s="395"/>
      <c r="G129" s="395"/>
      <c r="H129" s="395"/>
      <c r="I129" s="395"/>
      <c r="J129" s="395"/>
    </row>
    <row r="130" spans="1:10" s="239" customFormat="1" x14ac:dyDescent="0.25">
      <c r="A130" s="241" t="s">
        <v>150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211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152</v>
      </c>
      <c r="B132" s="243" t="s">
        <v>243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153</v>
      </c>
      <c r="B133" s="243" t="s">
        <v>244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154</v>
      </c>
      <c r="B135" s="247" t="s">
        <v>155</v>
      </c>
      <c r="C135" s="247" t="s">
        <v>156</v>
      </c>
      <c r="D135" s="247" t="s">
        <v>156</v>
      </c>
      <c r="E135" s="247" t="s">
        <v>156</v>
      </c>
      <c r="F135" s="247" t="s">
        <v>156</v>
      </c>
      <c r="G135" s="247" t="s">
        <v>157</v>
      </c>
      <c r="H135" s="247" t="s">
        <v>158</v>
      </c>
      <c r="I135" s="247" t="s">
        <v>159</v>
      </c>
      <c r="J135" s="247" t="s">
        <v>160</v>
      </c>
    </row>
    <row r="136" spans="1:10" s="248" customFormat="1" x14ac:dyDescent="0.2">
      <c r="A136" s="247"/>
      <c r="B136" s="247"/>
      <c r="C136" s="247" t="s">
        <v>161</v>
      </c>
      <c r="D136" s="247" t="s">
        <v>161</v>
      </c>
      <c r="E136" s="247" t="s">
        <v>162</v>
      </c>
      <c r="F136" s="247" t="s">
        <v>162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163</v>
      </c>
      <c r="D137" s="249" t="s">
        <v>164</v>
      </c>
      <c r="E137" s="249" t="s">
        <v>165</v>
      </c>
      <c r="F137" s="249" t="s">
        <v>164</v>
      </c>
      <c r="G137" s="247"/>
      <c r="H137" s="247"/>
      <c r="I137" s="247"/>
      <c r="J137" s="247"/>
    </row>
    <row r="138" spans="1:10" s="239" customFormat="1" ht="14.25" x14ac:dyDescent="0.2">
      <c r="A138" s="250" t="s">
        <v>36</v>
      </c>
      <c r="B138" s="251" t="s">
        <v>39</v>
      </c>
      <c r="C138" s="250" t="s">
        <v>41</v>
      </c>
      <c r="D138" s="250" t="s">
        <v>44</v>
      </c>
      <c r="E138" s="250" t="s">
        <v>166</v>
      </c>
      <c r="F138" s="250" t="s">
        <v>167</v>
      </c>
      <c r="G138" s="250" t="s">
        <v>168</v>
      </c>
      <c r="H138" s="250" t="s">
        <v>169</v>
      </c>
      <c r="I138" s="250" t="s">
        <v>170</v>
      </c>
      <c r="J138" s="250" t="s">
        <v>171</v>
      </c>
    </row>
    <row r="139" spans="1:10" s="239" customFormat="1" x14ac:dyDescent="0.2">
      <c r="A139" s="252">
        <v>1</v>
      </c>
      <c r="B139" s="253" t="s">
        <v>172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85</v>
      </c>
      <c r="B140" s="259" t="s">
        <v>173</v>
      </c>
      <c r="C140" s="261" t="s">
        <v>174</v>
      </c>
      <c r="D140" s="261" t="s">
        <v>174</v>
      </c>
      <c r="E140" s="261" t="s">
        <v>188</v>
      </c>
      <c r="F140" s="261" t="s">
        <v>188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100</v>
      </c>
      <c r="B141" s="259" t="s">
        <v>176</v>
      </c>
      <c r="C141" s="261" t="s">
        <v>174</v>
      </c>
      <c r="D141" s="261" t="s">
        <v>174</v>
      </c>
      <c r="E141" s="261" t="s">
        <v>188</v>
      </c>
      <c r="F141" s="261" t="s">
        <v>188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103</v>
      </c>
      <c r="B142" s="259" t="s">
        <v>212</v>
      </c>
      <c r="C142" s="261" t="s">
        <v>213</v>
      </c>
      <c r="D142" s="261" t="s">
        <v>213</v>
      </c>
      <c r="E142" s="261" t="s">
        <v>194</v>
      </c>
      <c r="F142" s="261" t="s">
        <v>194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178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105</v>
      </c>
      <c r="B144" s="259" t="s">
        <v>214</v>
      </c>
      <c r="C144" s="261" t="s">
        <v>188</v>
      </c>
      <c r="D144" s="261" t="s">
        <v>188</v>
      </c>
      <c r="E144" s="261" t="s">
        <v>194</v>
      </c>
      <c r="F144" s="261" t="s">
        <v>194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191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182</v>
      </c>
      <c r="B146" s="259" t="s">
        <v>215</v>
      </c>
      <c r="C146" s="261" t="s">
        <v>194</v>
      </c>
      <c r="D146" s="261" t="s">
        <v>194</v>
      </c>
      <c r="E146" s="261" t="s">
        <v>194</v>
      </c>
      <c r="F146" s="261" t="s">
        <v>194</v>
      </c>
      <c r="G146" s="293">
        <v>1</v>
      </c>
      <c r="H146" s="293"/>
      <c r="I146" s="263"/>
      <c r="J146" s="263"/>
    </row>
    <row r="147" spans="1:10" s="239" customFormat="1" x14ac:dyDescent="0.2">
      <c r="A147" s="228" t="s">
        <v>197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B42" sqref="B42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216</v>
      </c>
    </row>
    <row r="3" spans="1:3" x14ac:dyDescent="0.25">
      <c r="B3" s="269"/>
      <c r="C3" s="76" t="s">
        <v>1</v>
      </c>
    </row>
    <row r="4" spans="1:3" x14ac:dyDescent="0.25">
      <c r="B4" s="269"/>
      <c r="C4" s="39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2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396" t="s">
        <v>218</v>
      </c>
      <c r="B14" s="396"/>
      <c r="C14" s="396"/>
    </row>
    <row r="15" spans="1:3" ht="16.5" thickBot="1" x14ac:dyDescent="0.3"/>
    <row r="16" spans="1:3" ht="16.5" thickBot="1" x14ac:dyDescent="0.3">
      <c r="A16" s="273" t="s">
        <v>219</v>
      </c>
      <c r="B16" s="274" t="s">
        <v>220</v>
      </c>
      <c r="C16" s="275" t="s">
        <v>221</v>
      </c>
    </row>
    <row r="17" spans="1:8" x14ac:dyDescent="0.25">
      <c r="A17" s="276">
        <v>1</v>
      </c>
      <c r="B17" s="277" t="s">
        <v>172</v>
      </c>
      <c r="C17" s="278"/>
    </row>
    <row r="18" spans="1:8" x14ac:dyDescent="0.25">
      <c r="A18" s="279" t="s">
        <v>85</v>
      </c>
      <c r="B18" s="280" t="s">
        <v>173</v>
      </c>
      <c r="C18" s="281" t="s">
        <v>222</v>
      </c>
    </row>
    <row r="19" spans="1:8" x14ac:dyDescent="0.25">
      <c r="A19" s="279" t="s">
        <v>100</v>
      </c>
      <c r="B19" s="280" t="s">
        <v>176</v>
      </c>
      <c r="C19" s="281" t="s">
        <v>222</v>
      </c>
    </row>
    <row r="20" spans="1:8" x14ac:dyDescent="0.25">
      <c r="A20" s="279" t="s">
        <v>103</v>
      </c>
      <c r="B20" s="280" t="s">
        <v>177</v>
      </c>
      <c r="C20" s="281" t="s">
        <v>222</v>
      </c>
    </row>
    <row r="21" spans="1:8" x14ac:dyDescent="0.25">
      <c r="A21" s="279">
        <v>2</v>
      </c>
      <c r="B21" s="282" t="s">
        <v>178</v>
      </c>
      <c r="C21" s="283"/>
    </row>
    <row r="22" spans="1:8" x14ac:dyDescent="0.25">
      <c r="A22" s="279" t="s">
        <v>105</v>
      </c>
      <c r="B22" s="280" t="s">
        <v>179</v>
      </c>
      <c r="C22" s="281" t="s">
        <v>223</v>
      </c>
    </row>
    <row r="23" spans="1:8" x14ac:dyDescent="0.25">
      <c r="A23" s="279" t="s">
        <v>107</v>
      </c>
      <c r="B23" s="280" t="s">
        <v>199</v>
      </c>
      <c r="C23" s="281" t="s">
        <v>223</v>
      </c>
    </row>
    <row r="24" spans="1:8" x14ac:dyDescent="0.25">
      <c r="A24" s="279" t="s">
        <v>109</v>
      </c>
      <c r="B24" s="280" t="s">
        <v>208</v>
      </c>
      <c r="C24" s="281" t="s">
        <v>222</v>
      </c>
    </row>
    <row r="25" spans="1:8" x14ac:dyDescent="0.25">
      <c r="A25" s="279" t="s">
        <v>110</v>
      </c>
      <c r="B25" s="280" t="s">
        <v>214</v>
      </c>
      <c r="C25" s="281" t="s">
        <v>222</v>
      </c>
    </row>
    <row r="26" spans="1:8" x14ac:dyDescent="0.25">
      <c r="A26" s="279">
        <v>3</v>
      </c>
      <c r="B26" s="282" t="s">
        <v>181</v>
      </c>
      <c r="C26" s="283"/>
    </row>
    <row r="27" spans="1:8" x14ac:dyDescent="0.25">
      <c r="A27" s="279" t="s">
        <v>182</v>
      </c>
      <c r="B27" s="280" t="s">
        <v>183</v>
      </c>
      <c r="C27" s="281" t="s">
        <v>222</v>
      </c>
    </row>
    <row r="28" spans="1:8" x14ac:dyDescent="0.25">
      <c r="A28" s="279" t="s">
        <v>184</v>
      </c>
      <c r="B28" s="280" t="s">
        <v>185</v>
      </c>
      <c r="C28" s="281" t="s">
        <v>223</v>
      </c>
    </row>
    <row r="29" spans="1:8" x14ac:dyDescent="0.25">
      <c r="A29" s="279" t="s">
        <v>186</v>
      </c>
      <c r="B29" s="280" t="s">
        <v>200</v>
      </c>
      <c r="C29" s="281" t="s">
        <v>223</v>
      </c>
    </row>
    <row r="30" spans="1:8" x14ac:dyDescent="0.25">
      <c r="A30" s="279" t="s">
        <v>189</v>
      </c>
      <c r="B30" s="280" t="s">
        <v>201</v>
      </c>
      <c r="C30" s="281" t="s">
        <v>223</v>
      </c>
      <c r="H30" s="284"/>
    </row>
    <row r="31" spans="1:8" x14ac:dyDescent="0.25">
      <c r="A31" s="279" t="s">
        <v>224</v>
      </c>
      <c r="B31" s="280" t="s">
        <v>202</v>
      </c>
      <c r="C31" s="281" t="s">
        <v>223</v>
      </c>
      <c r="H31" s="284"/>
    </row>
    <row r="32" spans="1:8" x14ac:dyDescent="0.25">
      <c r="A32" s="279" t="s">
        <v>225</v>
      </c>
      <c r="B32" s="280" t="s">
        <v>187</v>
      </c>
      <c r="C32" s="281" t="s">
        <v>223</v>
      </c>
    </row>
    <row r="33" spans="1:8" x14ac:dyDescent="0.25">
      <c r="A33" s="279" t="s">
        <v>226</v>
      </c>
      <c r="B33" s="280" t="s">
        <v>227</v>
      </c>
      <c r="C33" s="281" t="s">
        <v>222</v>
      </c>
    </row>
    <row r="34" spans="1:8" x14ac:dyDescent="0.25">
      <c r="A34" s="279">
        <v>4</v>
      </c>
      <c r="B34" s="282" t="s">
        <v>191</v>
      </c>
      <c r="C34" s="283"/>
      <c r="H34" s="285"/>
    </row>
    <row r="35" spans="1:8" x14ac:dyDescent="0.25">
      <c r="A35" s="279" t="s">
        <v>192</v>
      </c>
      <c r="B35" s="280" t="s">
        <v>193</v>
      </c>
      <c r="C35" s="281" t="s">
        <v>223</v>
      </c>
      <c r="H35" s="286"/>
    </row>
    <row r="36" spans="1:8" x14ac:dyDescent="0.25">
      <c r="A36" s="279" t="s">
        <v>195</v>
      </c>
      <c r="B36" s="280" t="s">
        <v>228</v>
      </c>
      <c r="C36" s="281" t="s">
        <v>222</v>
      </c>
      <c r="H36" s="285"/>
    </row>
    <row r="37" spans="1:8" x14ac:dyDescent="0.25">
      <c r="A37" s="279" t="s">
        <v>229</v>
      </c>
      <c r="B37" s="280" t="s">
        <v>204</v>
      </c>
      <c r="C37" s="281" t="s">
        <v>222</v>
      </c>
      <c r="H37" s="285"/>
    </row>
    <row r="38" spans="1:8" x14ac:dyDescent="0.25">
      <c r="A38" s="279">
        <v>5</v>
      </c>
      <c r="B38" s="282" t="s">
        <v>209</v>
      </c>
      <c r="C38" s="283"/>
      <c r="H38" s="285"/>
    </row>
    <row r="39" spans="1:8" ht="16.5" thickBot="1" x14ac:dyDescent="0.3">
      <c r="A39" s="287" t="s">
        <v>230</v>
      </c>
      <c r="B39" s="288" t="s">
        <v>210</v>
      </c>
      <c r="C39" s="289" t="s">
        <v>222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2023-08-14T10:58:15Z</dcterms:modified>
</cp:coreProperties>
</file>